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1760" tabRatio="918"/>
  </bookViews>
  <sheets>
    <sheet name="TITLE" sheetId="1" r:id="rId1"/>
    <sheet name="STUDENT NAMES" sheetId="2" r:id="rId2"/>
    <sheet name="10A" sheetId="16" r:id="rId3"/>
    <sheet name="10B" sheetId="17" r:id="rId4"/>
    <sheet name="CONS" sheetId="5" r:id="rId5"/>
    <sheet name="CLASSWISE" sheetId="15" r:id="rId6"/>
  </sheets>
  <definedNames>
    <definedName name="_xlnm._FilterDatabase" localSheetId="2" hidden="1">'10A'!$A$6:$W$74</definedName>
    <definedName name="_xlnm._FilterDatabase" localSheetId="3" hidden="1">'10B'!$A$6:$AA$74</definedName>
    <definedName name="_xlnm.Print_Area" localSheetId="2">'10A'!$A$1:$U$76</definedName>
    <definedName name="_xlnm.Print_Area" localSheetId="3">'10B'!$A$1:$U$77</definedName>
    <definedName name="_xlnm.Print_Area" localSheetId="5">CLASSWISE!$A$2:$O$15</definedName>
    <definedName name="_xlnm.Print_Area" localSheetId="4">CONS!$A$1:$T$20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0" i="16"/>
  <c r="D71"/>
  <c r="D72"/>
  <c r="D73"/>
  <c r="D74"/>
  <c r="D69"/>
  <c r="D70" i="17"/>
  <c r="D71"/>
  <c r="D72"/>
  <c r="D73"/>
  <c r="D74"/>
  <c r="D69"/>
  <c r="S10" i="5"/>
  <c r="S9"/>
  <c r="S8"/>
  <c r="S7"/>
  <c r="S6"/>
  <c r="S12"/>
  <c r="R12"/>
  <c r="R11"/>
  <c r="R10"/>
  <c r="R9"/>
  <c r="R8"/>
  <c r="R7"/>
  <c r="R6"/>
  <c r="A70" i="17"/>
  <c r="A71"/>
  <c r="A72"/>
  <c r="A73"/>
  <c r="A74"/>
  <c r="A69"/>
  <c r="A70" i="16"/>
  <c r="A71"/>
  <c r="A72"/>
  <c r="A73"/>
  <c r="A74"/>
  <c r="A69"/>
  <c r="E8"/>
  <c r="G8"/>
  <c r="I8"/>
  <c r="K8"/>
  <c r="M8"/>
  <c r="O8"/>
  <c r="Q8"/>
  <c r="E9"/>
  <c r="G9"/>
  <c r="I9"/>
  <c r="K9"/>
  <c r="M9"/>
  <c r="O9"/>
  <c r="Q9"/>
  <c r="E10"/>
  <c r="G10"/>
  <c r="I10"/>
  <c r="K10"/>
  <c r="M10"/>
  <c r="O10"/>
  <c r="Q10"/>
  <c r="E11"/>
  <c r="G11"/>
  <c r="I11"/>
  <c r="K11"/>
  <c r="M11"/>
  <c r="O11"/>
  <c r="Q11"/>
  <c r="E12"/>
  <c r="G12"/>
  <c r="I12"/>
  <c r="K12"/>
  <c r="M12"/>
  <c r="O12"/>
  <c r="Q12"/>
  <c r="E13"/>
  <c r="G13"/>
  <c r="I13"/>
  <c r="K13"/>
  <c r="M13"/>
  <c r="O13"/>
  <c r="Q13"/>
  <c r="E14"/>
  <c r="G14"/>
  <c r="I14"/>
  <c r="K14"/>
  <c r="M14"/>
  <c r="O14"/>
  <c r="Q14"/>
  <c r="E15"/>
  <c r="G15"/>
  <c r="I15"/>
  <c r="K15"/>
  <c r="M15"/>
  <c r="O15"/>
  <c r="Q15"/>
  <c r="E16"/>
  <c r="G16"/>
  <c r="I16"/>
  <c r="K16"/>
  <c r="M16"/>
  <c r="O16"/>
  <c r="Q16"/>
  <c r="E17"/>
  <c r="G17"/>
  <c r="I17"/>
  <c r="K17"/>
  <c r="M17"/>
  <c r="O17"/>
  <c r="Q17"/>
  <c r="E18"/>
  <c r="G18"/>
  <c r="I18"/>
  <c r="K18"/>
  <c r="M18"/>
  <c r="O18"/>
  <c r="Q18"/>
  <c r="E19"/>
  <c r="G19"/>
  <c r="I19"/>
  <c r="K19"/>
  <c r="M19"/>
  <c r="O19"/>
  <c r="Q19"/>
  <c r="E20"/>
  <c r="G20"/>
  <c r="I20"/>
  <c r="K20"/>
  <c r="M20"/>
  <c r="O20"/>
  <c r="Q20"/>
  <c r="E21"/>
  <c r="G21"/>
  <c r="I21"/>
  <c r="K21"/>
  <c r="M21"/>
  <c r="O21"/>
  <c r="Q21"/>
  <c r="E22"/>
  <c r="G22"/>
  <c r="I22"/>
  <c r="K22"/>
  <c r="M22"/>
  <c r="O22"/>
  <c r="Q22"/>
  <c r="E23"/>
  <c r="G23"/>
  <c r="I23"/>
  <c r="K23"/>
  <c r="M23"/>
  <c r="O23"/>
  <c r="Q23"/>
  <c r="E24"/>
  <c r="G24"/>
  <c r="I24"/>
  <c r="K24"/>
  <c r="M24"/>
  <c r="O24"/>
  <c r="Q24"/>
  <c r="E25"/>
  <c r="G25"/>
  <c r="I25"/>
  <c r="K25"/>
  <c r="M25"/>
  <c r="O25"/>
  <c r="Q25"/>
  <c r="E26"/>
  <c r="G26"/>
  <c r="I26"/>
  <c r="K26"/>
  <c r="M26"/>
  <c r="O26"/>
  <c r="Q26"/>
  <c r="E27"/>
  <c r="G27"/>
  <c r="I27"/>
  <c r="K27"/>
  <c r="M27"/>
  <c r="O27"/>
  <c r="Q27"/>
  <c r="E28"/>
  <c r="G28"/>
  <c r="I28"/>
  <c r="K28"/>
  <c r="M28"/>
  <c r="O28"/>
  <c r="Q28"/>
  <c r="E29"/>
  <c r="G29"/>
  <c r="I29"/>
  <c r="K29"/>
  <c r="M29"/>
  <c r="O29"/>
  <c r="Q29"/>
  <c r="E30"/>
  <c r="G30"/>
  <c r="I30"/>
  <c r="K30"/>
  <c r="M30"/>
  <c r="O30"/>
  <c r="Q30"/>
  <c r="E31"/>
  <c r="G31"/>
  <c r="I31"/>
  <c r="K31"/>
  <c r="M31"/>
  <c r="O31"/>
  <c r="Q31"/>
  <c r="E32"/>
  <c r="G32"/>
  <c r="I32"/>
  <c r="K32"/>
  <c r="M32"/>
  <c r="O32"/>
  <c r="Q32"/>
  <c r="E33"/>
  <c r="G33"/>
  <c r="I33"/>
  <c r="K33"/>
  <c r="M33"/>
  <c r="O33"/>
  <c r="Q33"/>
  <c r="E34"/>
  <c r="G34"/>
  <c r="I34"/>
  <c r="K34"/>
  <c r="M34"/>
  <c r="O34"/>
  <c r="Q34"/>
  <c r="E35"/>
  <c r="G35"/>
  <c r="I35"/>
  <c r="K35"/>
  <c r="M35"/>
  <c r="O35"/>
  <c r="Q35"/>
  <c r="E36"/>
  <c r="G36"/>
  <c r="I36"/>
  <c r="K36"/>
  <c r="M36"/>
  <c r="O36"/>
  <c r="Q36"/>
  <c r="E37"/>
  <c r="G37"/>
  <c r="I37"/>
  <c r="K37"/>
  <c r="M37"/>
  <c r="O37"/>
  <c r="Q37"/>
  <c r="E38"/>
  <c r="G38"/>
  <c r="I38"/>
  <c r="K38"/>
  <c r="M38"/>
  <c r="O38"/>
  <c r="Q38"/>
  <c r="E39"/>
  <c r="G39"/>
  <c r="I39"/>
  <c r="K39"/>
  <c r="M39"/>
  <c r="O39"/>
  <c r="Q39"/>
  <c r="E40"/>
  <c r="G40"/>
  <c r="I40"/>
  <c r="K40"/>
  <c r="M40"/>
  <c r="O40"/>
  <c r="Q40"/>
  <c r="E41"/>
  <c r="G41"/>
  <c r="I41"/>
  <c r="K41"/>
  <c r="M41"/>
  <c r="O41"/>
  <c r="Q41"/>
  <c r="E42"/>
  <c r="G42"/>
  <c r="I42"/>
  <c r="K42"/>
  <c r="M42"/>
  <c r="O42"/>
  <c r="Q42"/>
  <c r="E43"/>
  <c r="G43"/>
  <c r="I43"/>
  <c r="K43"/>
  <c r="M43"/>
  <c r="O43"/>
  <c r="Q43"/>
  <c r="E44"/>
  <c r="G44"/>
  <c r="I44"/>
  <c r="K44"/>
  <c r="M44"/>
  <c r="O44"/>
  <c r="Q44"/>
  <c r="E45"/>
  <c r="G45"/>
  <c r="I45"/>
  <c r="K45"/>
  <c r="M45"/>
  <c r="O45"/>
  <c r="Q45"/>
  <c r="E46"/>
  <c r="G46"/>
  <c r="I46"/>
  <c r="K46"/>
  <c r="M46"/>
  <c r="O46"/>
  <c r="Q46"/>
  <c r="E47"/>
  <c r="G47"/>
  <c r="I47"/>
  <c r="K47"/>
  <c r="M47"/>
  <c r="O47"/>
  <c r="Q47"/>
  <c r="E48"/>
  <c r="G48"/>
  <c r="I48"/>
  <c r="K48"/>
  <c r="M48"/>
  <c r="O48"/>
  <c r="Q48"/>
  <c r="E49"/>
  <c r="G49"/>
  <c r="I49"/>
  <c r="K49"/>
  <c r="M49"/>
  <c r="O49"/>
  <c r="Q49"/>
  <c r="E50"/>
  <c r="G50"/>
  <c r="I50"/>
  <c r="K50"/>
  <c r="M50"/>
  <c r="O50"/>
  <c r="Q50"/>
  <c r="E51"/>
  <c r="G51"/>
  <c r="I51"/>
  <c r="K51"/>
  <c r="M51"/>
  <c r="O51"/>
  <c r="Q51"/>
  <c r="E52"/>
  <c r="G52"/>
  <c r="I52"/>
  <c r="K52"/>
  <c r="M52"/>
  <c r="O52"/>
  <c r="Q52"/>
  <c r="E53"/>
  <c r="G53"/>
  <c r="I53"/>
  <c r="K53"/>
  <c r="M53"/>
  <c r="O53"/>
  <c r="Q53"/>
  <c r="Q7"/>
  <c r="O7"/>
  <c r="M7"/>
  <c r="K7"/>
  <c r="I7"/>
  <c r="G7"/>
  <c r="E7"/>
  <c r="R53"/>
  <c r="S53" s="1"/>
  <c r="T53" s="1"/>
  <c r="U53" s="1"/>
  <c r="R52"/>
  <c r="S52" s="1"/>
  <c r="T52" s="1"/>
  <c r="U52" s="1"/>
  <c r="R51"/>
  <c r="S51" s="1"/>
  <c r="T51" s="1"/>
  <c r="U51" s="1"/>
  <c r="R50"/>
  <c r="S50" s="1"/>
  <c r="T50" s="1"/>
  <c r="U50" s="1"/>
  <c r="R49"/>
  <c r="S49" s="1"/>
  <c r="T49" s="1"/>
  <c r="U49" s="1"/>
  <c r="R48"/>
  <c r="S48" s="1"/>
  <c r="T48" s="1"/>
  <c r="U48" s="1"/>
  <c r="R47"/>
  <c r="S47" s="1"/>
  <c r="T47" s="1"/>
  <c r="U47" s="1"/>
  <c r="R46"/>
  <c r="S46" s="1"/>
  <c r="T46" s="1"/>
  <c r="U46" s="1"/>
  <c r="R45"/>
  <c r="S45" s="1"/>
  <c r="T45" s="1"/>
  <c r="U45" s="1"/>
  <c r="R44"/>
  <c r="S44" s="1"/>
  <c r="T44" s="1"/>
  <c r="U44" s="1"/>
  <c r="R43"/>
  <c r="S43" s="1"/>
  <c r="T43" s="1"/>
  <c r="U43" s="1"/>
  <c r="R42"/>
  <c r="S42" s="1"/>
  <c r="T42" s="1"/>
  <c r="U42" s="1"/>
  <c r="R41"/>
  <c r="S41" s="1"/>
  <c r="T41" s="1"/>
  <c r="U41" s="1"/>
  <c r="R40"/>
  <c r="S40" s="1"/>
  <c r="T40" s="1"/>
  <c r="U40" s="1"/>
  <c r="R39"/>
  <c r="S39" s="1"/>
  <c r="T39" s="1"/>
  <c r="U39" s="1"/>
  <c r="R38"/>
  <c r="S38" s="1"/>
  <c r="T38" s="1"/>
  <c r="U38" s="1"/>
  <c r="R37"/>
  <c r="S37" s="1"/>
  <c r="T37" s="1"/>
  <c r="U37" s="1"/>
  <c r="R36"/>
  <c r="S36" s="1"/>
  <c r="T36" s="1"/>
  <c r="U36" s="1"/>
  <c r="R35"/>
  <c r="S35" s="1"/>
  <c r="T35" s="1"/>
  <c r="U35" s="1"/>
  <c r="R34"/>
  <c r="S34" s="1"/>
  <c r="T34" s="1"/>
  <c r="U34" s="1"/>
  <c r="R33"/>
  <c r="S33" s="1"/>
  <c r="T33" s="1"/>
  <c r="U33" s="1"/>
  <c r="R32"/>
  <c r="S32" s="1"/>
  <c r="T32" s="1"/>
  <c r="U32" s="1"/>
  <c r="R31"/>
  <c r="S31" s="1"/>
  <c r="T31" s="1"/>
  <c r="U31" s="1"/>
  <c r="R30"/>
  <c r="S30" s="1"/>
  <c r="T30" s="1"/>
  <c r="U30" s="1"/>
  <c r="R29"/>
  <c r="S29" s="1"/>
  <c r="T29" s="1"/>
  <c r="U29" s="1"/>
  <c r="R28"/>
  <c r="S28" s="1"/>
  <c r="T28" s="1"/>
  <c r="U28" s="1"/>
  <c r="R27"/>
  <c r="S27" s="1"/>
  <c r="T27" s="1"/>
  <c r="U27" s="1"/>
  <c r="R26"/>
  <c r="S26" s="1"/>
  <c r="T26" s="1"/>
  <c r="U26" s="1"/>
  <c r="R25"/>
  <c r="S25" s="1"/>
  <c r="T25" s="1"/>
  <c r="U25" s="1"/>
  <c r="R24"/>
  <c r="S24" s="1"/>
  <c r="T24" s="1"/>
  <c r="U24" s="1"/>
  <c r="R23"/>
  <c r="S23" s="1"/>
  <c r="T23" s="1"/>
  <c r="U23" s="1"/>
  <c r="R22"/>
  <c r="S22" s="1"/>
  <c r="T22" s="1"/>
  <c r="U22" s="1"/>
  <c r="R21"/>
  <c r="S21" s="1"/>
  <c r="T21" s="1"/>
  <c r="U21" s="1"/>
  <c r="R20"/>
  <c r="S20" s="1"/>
  <c r="T20" s="1"/>
  <c r="U20" s="1"/>
  <c r="R19"/>
  <c r="S19" s="1"/>
  <c r="T19" s="1"/>
  <c r="U19" s="1"/>
  <c r="R18"/>
  <c r="S18" s="1"/>
  <c r="T18" s="1"/>
  <c r="U18" s="1"/>
  <c r="R17"/>
  <c r="S17" s="1"/>
  <c r="T17" s="1"/>
  <c r="U17" s="1"/>
  <c r="R16"/>
  <c r="S16" s="1"/>
  <c r="T16" s="1"/>
  <c r="U16" s="1"/>
  <c r="R15"/>
  <c r="S15" s="1"/>
  <c r="T15" s="1"/>
  <c r="U15" s="1"/>
  <c r="R14"/>
  <c r="S14" s="1"/>
  <c r="T14" s="1"/>
  <c r="U14" s="1"/>
  <c r="R13"/>
  <c r="S13" s="1"/>
  <c r="T13" s="1"/>
  <c r="U13" s="1"/>
  <c r="R12"/>
  <c r="S12" s="1"/>
  <c r="T12" s="1"/>
  <c r="U12" s="1"/>
  <c r="R11"/>
  <c r="S11" s="1"/>
  <c r="T11" s="1"/>
  <c r="U11" s="1"/>
  <c r="R10"/>
  <c r="S10" s="1"/>
  <c r="T10" s="1"/>
  <c r="U10" s="1"/>
  <c r="R9"/>
  <c r="S9" s="1"/>
  <c r="T9" s="1"/>
  <c r="U9" s="1"/>
  <c r="R8"/>
  <c r="S8" s="1"/>
  <c r="T8" s="1"/>
  <c r="U8" s="1"/>
  <c r="R7"/>
  <c r="S7" s="1"/>
  <c r="T7" s="1"/>
  <c r="U7" s="1"/>
  <c r="R8" i="17"/>
  <c r="S8" s="1"/>
  <c r="T8" s="1"/>
  <c r="U8" s="1"/>
  <c r="R9"/>
  <c r="S9" s="1"/>
  <c r="T9" s="1"/>
  <c r="U9" s="1"/>
  <c r="R10"/>
  <c r="S10" s="1"/>
  <c r="T10" s="1"/>
  <c r="U10" s="1"/>
  <c r="R11"/>
  <c r="S11" s="1"/>
  <c r="T11" s="1"/>
  <c r="U11" s="1"/>
  <c r="R12"/>
  <c r="S12" s="1"/>
  <c r="T12" s="1"/>
  <c r="U12" s="1"/>
  <c r="R13"/>
  <c r="S13" s="1"/>
  <c r="T13" s="1"/>
  <c r="U13" s="1"/>
  <c r="R14"/>
  <c r="S14" s="1"/>
  <c r="T14" s="1"/>
  <c r="U14" s="1"/>
  <c r="R15"/>
  <c r="S15" s="1"/>
  <c r="T15" s="1"/>
  <c r="U15" s="1"/>
  <c r="R16"/>
  <c r="S16" s="1"/>
  <c r="T16" s="1"/>
  <c r="U16" s="1"/>
  <c r="R17"/>
  <c r="S17" s="1"/>
  <c r="T17" s="1"/>
  <c r="U17" s="1"/>
  <c r="R18"/>
  <c r="S18" s="1"/>
  <c r="T18" s="1"/>
  <c r="U18" s="1"/>
  <c r="R19"/>
  <c r="S19" s="1"/>
  <c r="T19" s="1"/>
  <c r="U19" s="1"/>
  <c r="R20"/>
  <c r="S20" s="1"/>
  <c r="T20" s="1"/>
  <c r="U20" s="1"/>
  <c r="R21"/>
  <c r="S21" s="1"/>
  <c r="T21" s="1"/>
  <c r="U21" s="1"/>
  <c r="R22"/>
  <c r="S22" s="1"/>
  <c r="T22" s="1"/>
  <c r="U22" s="1"/>
  <c r="R23"/>
  <c r="S23" s="1"/>
  <c r="T23" s="1"/>
  <c r="U23" s="1"/>
  <c r="R24"/>
  <c r="S24" s="1"/>
  <c r="T24" s="1"/>
  <c r="U24" s="1"/>
  <c r="R25"/>
  <c r="S25" s="1"/>
  <c r="T25" s="1"/>
  <c r="U25" s="1"/>
  <c r="R26"/>
  <c r="S26" s="1"/>
  <c r="T26" s="1"/>
  <c r="U26" s="1"/>
  <c r="R27"/>
  <c r="S27" s="1"/>
  <c r="T27" s="1"/>
  <c r="U27" s="1"/>
  <c r="R28"/>
  <c r="S28" s="1"/>
  <c r="T28" s="1"/>
  <c r="U28" s="1"/>
  <c r="R29"/>
  <c r="S29" s="1"/>
  <c r="T29" s="1"/>
  <c r="U29" s="1"/>
  <c r="R30"/>
  <c r="S30" s="1"/>
  <c r="T30" s="1"/>
  <c r="U30" s="1"/>
  <c r="R31"/>
  <c r="S31" s="1"/>
  <c r="T31" s="1"/>
  <c r="U31" s="1"/>
  <c r="R32"/>
  <c r="S32" s="1"/>
  <c r="T32" s="1"/>
  <c r="U32" s="1"/>
  <c r="R33"/>
  <c r="S33" s="1"/>
  <c r="T33" s="1"/>
  <c r="U33" s="1"/>
  <c r="R34"/>
  <c r="S34" s="1"/>
  <c r="T34" s="1"/>
  <c r="U34" s="1"/>
  <c r="R35"/>
  <c r="S35" s="1"/>
  <c r="T35" s="1"/>
  <c r="U35" s="1"/>
  <c r="R36"/>
  <c r="S36" s="1"/>
  <c r="T36" s="1"/>
  <c r="U36" s="1"/>
  <c r="R37"/>
  <c r="S37" s="1"/>
  <c r="T37" s="1"/>
  <c r="U37" s="1"/>
  <c r="R38"/>
  <c r="S38" s="1"/>
  <c r="T38" s="1"/>
  <c r="U38" s="1"/>
  <c r="R39"/>
  <c r="S39" s="1"/>
  <c r="T39" s="1"/>
  <c r="U39" s="1"/>
  <c r="R40"/>
  <c r="S40" s="1"/>
  <c r="T40" s="1"/>
  <c r="U40" s="1"/>
  <c r="R41"/>
  <c r="S41" s="1"/>
  <c r="T41" s="1"/>
  <c r="U41" s="1"/>
  <c r="R42"/>
  <c r="S42" s="1"/>
  <c r="T42" s="1"/>
  <c r="U42" s="1"/>
  <c r="R43"/>
  <c r="S43" s="1"/>
  <c r="T43" s="1"/>
  <c r="U43" s="1"/>
  <c r="R44"/>
  <c r="S44" s="1"/>
  <c r="T44" s="1"/>
  <c r="U44" s="1"/>
  <c r="R45"/>
  <c r="S45" s="1"/>
  <c r="T45" s="1"/>
  <c r="U45" s="1"/>
  <c r="R46"/>
  <c r="S46" s="1"/>
  <c r="T46" s="1"/>
  <c r="U46" s="1"/>
  <c r="R47"/>
  <c r="S47" s="1"/>
  <c r="T47" s="1"/>
  <c r="U47" s="1"/>
  <c r="R48"/>
  <c r="S48" s="1"/>
  <c r="T48" s="1"/>
  <c r="U48" s="1"/>
  <c r="R49"/>
  <c r="S49" s="1"/>
  <c r="T49" s="1"/>
  <c r="U49" s="1"/>
  <c r="R50"/>
  <c r="S50" s="1"/>
  <c r="T50" s="1"/>
  <c r="U50" s="1"/>
  <c r="R51"/>
  <c r="S51" s="1"/>
  <c r="T51" s="1"/>
  <c r="U51" s="1"/>
  <c r="R52"/>
  <c r="S52" s="1"/>
  <c r="T52" s="1"/>
  <c r="U52" s="1"/>
  <c r="R53"/>
  <c r="S53" s="1"/>
  <c r="T53" s="1"/>
  <c r="U53" s="1"/>
  <c r="U7"/>
  <c r="T7"/>
  <c r="S7"/>
  <c r="R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7"/>
  <c r="O45"/>
  <c r="O46"/>
  <c r="O47"/>
  <c r="O48"/>
  <c r="O49"/>
  <c r="O50"/>
  <c r="O51"/>
  <c r="O52"/>
  <c r="O53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7"/>
  <c r="M45"/>
  <c r="M46"/>
  <c r="M47"/>
  <c r="M48"/>
  <c r="M49"/>
  <c r="M50"/>
  <c r="M51"/>
  <c r="M52"/>
  <c r="M53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7"/>
  <c r="G53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7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7"/>
  <c r="N55" i="16" l="1"/>
  <c r="N56"/>
  <c r="N58"/>
  <c r="N63"/>
  <c r="A45" i="17"/>
  <c r="B45"/>
  <c r="A46"/>
  <c r="B46"/>
  <c r="A47"/>
  <c r="B47"/>
  <c r="A48"/>
  <c r="B48"/>
  <c r="A49"/>
  <c r="B49"/>
  <c r="A50"/>
  <c r="B50"/>
  <c r="A51"/>
  <c r="B51"/>
  <c r="A52"/>
  <c r="B52"/>
  <c r="A53"/>
  <c r="B53"/>
  <c r="P56"/>
  <c r="P56" i="16"/>
  <c r="P66" i="17"/>
  <c r="P65"/>
  <c r="P63"/>
  <c r="P58"/>
  <c r="P55"/>
  <c r="P66" i="16"/>
  <c r="P65"/>
  <c r="P63"/>
  <c r="P62" s="1"/>
  <c r="P61" s="1"/>
  <c r="P60" s="1"/>
  <c r="P59" s="1"/>
  <c r="P58"/>
  <c r="P55"/>
  <c r="B35" i="17"/>
  <c r="B36"/>
  <c r="B37"/>
  <c r="B38"/>
  <c r="B39"/>
  <c r="B40"/>
  <c r="B41"/>
  <c r="B42"/>
  <c r="B43"/>
  <c r="B44"/>
  <c r="A35"/>
  <c r="A36"/>
  <c r="A37"/>
  <c r="A38"/>
  <c r="A39"/>
  <c r="A40"/>
  <c r="A41"/>
  <c r="A42"/>
  <c r="A43"/>
  <c r="A44"/>
  <c r="A8"/>
  <c r="B8"/>
  <c r="A9"/>
  <c r="B9"/>
  <c r="A10"/>
  <c r="B10"/>
  <c r="A11"/>
  <c r="B11"/>
  <c r="A12"/>
  <c r="B12"/>
  <c r="A13"/>
  <c r="B13"/>
  <c r="A14"/>
  <c r="B14"/>
  <c r="A15"/>
  <c r="B15"/>
  <c r="A16"/>
  <c r="B16"/>
  <c r="A17"/>
  <c r="B17"/>
  <c r="A18"/>
  <c r="B18"/>
  <c r="A19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B7"/>
  <c r="A7"/>
  <c r="A8" i="16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B43"/>
  <c r="B44"/>
  <c r="B45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7"/>
  <c r="A7"/>
  <c r="A3" i="5"/>
  <c r="Q12" l="1"/>
  <c r="N62" i="16"/>
  <c r="N61" s="1"/>
  <c r="N60" s="1"/>
  <c r="P62" i="17"/>
  <c r="P61" s="1"/>
  <c r="F63" i="16"/>
  <c r="F58"/>
  <c r="F56"/>
  <c r="F55"/>
  <c r="F66"/>
  <c r="F65"/>
  <c r="N59" l="1"/>
  <c r="N64" s="1"/>
  <c r="N57" s="1"/>
  <c r="P60" i="17"/>
  <c r="P59" s="1"/>
  <c r="P64" s="1"/>
  <c r="P57" s="1"/>
  <c r="P64" i="16"/>
  <c r="P57" s="1"/>
  <c r="F62"/>
  <c r="Y66"/>
  <c r="Y65"/>
  <c r="W63"/>
  <c r="W62"/>
  <c r="Y63"/>
  <c r="Y62"/>
  <c r="Y61"/>
  <c r="Y60"/>
  <c r="Y59"/>
  <c r="Y58"/>
  <c r="J12" i="5" l="1"/>
  <c r="H12" s="1"/>
  <c r="P12"/>
  <c r="F61" i="16"/>
  <c r="F60" l="1"/>
  <c r="F59" s="1"/>
  <c r="F66" i="17"/>
  <c r="F65"/>
  <c r="F63"/>
  <c r="F58"/>
  <c r="J7" i="5" s="1"/>
  <c r="H7" s="1"/>
  <c r="F56" i="17"/>
  <c r="Q7" i="5" s="1"/>
  <c r="F55" i="17"/>
  <c r="P7" i="5" s="1"/>
  <c r="N63" i="17"/>
  <c r="N58"/>
  <c r="N56"/>
  <c r="Q11" i="5" s="1"/>
  <c r="N55" i="17"/>
  <c r="L63"/>
  <c r="L58"/>
  <c r="L56"/>
  <c r="L55"/>
  <c r="J63"/>
  <c r="J62" s="1"/>
  <c r="J61" s="1"/>
  <c r="J58"/>
  <c r="J56"/>
  <c r="J55"/>
  <c r="H63"/>
  <c r="H58"/>
  <c r="H56"/>
  <c r="H55"/>
  <c r="D63"/>
  <c r="D62" s="1"/>
  <c r="D61" s="1"/>
  <c r="D60" s="1"/>
  <c r="D59" s="1"/>
  <c r="D58"/>
  <c r="D56"/>
  <c r="D55"/>
  <c r="F62" l="1"/>
  <c r="N7" i="5" s="1"/>
  <c r="O7"/>
  <c r="F64" i="16"/>
  <c r="N62" i="17"/>
  <c r="N61" s="1"/>
  <c r="N60" s="1"/>
  <c r="L62"/>
  <c r="L61" s="1"/>
  <c r="L60" s="1"/>
  <c r="J60"/>
  <c r="J59" s="1"/>
  <c r="J64" s="1"/>
  <c r="J57" s="1"/>
  <c r="H62"/>
  <c r="H61" s="1"/>
  <c r="AA8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28"/>
  <c r="AA29"/>
  <c r="AA30"/>
  <c r="AA31"/>
  <c r="AA32"/>
  <c r="AA33"/>
  <c r="AA34"/>
  <c r="AA7"/>
  <c r="AL8" i="16"/>
  <c r="AL9"/>
  <c r="AL10"/>
  <c r="AL11"/>
  <c r="AL12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7"/>
  <c r="N66" i="17"/>
  <c r="N65"/>
  <c r="L66"/>
  <c r="L65"/>
  <c r="J66"/>
  <c r="J65"/>
  <c r="H66"/>
  <c r="H65"/>
  <c r="D66"/>
  <c r="D65"/>
  <c r="N66" i="16"/>
  <c r="N65"/>
  <c r="L66"/>
  <c r="L65"/>
  <c r="J66"/>
  <c r="J65"/>
  <c r="H66"/>
  <c r="H65"/>
  <c r="D66"/>
  <c r="D65"/>
  <c r="A3"/>
  <c r="A1"/>
  <c r="O11" i="5"/>
  <c r="J11"/>
  <c r="H11" s="1"/>
  <c r="P11"/>
  <c r="L63" i="16"/>
  <c r="L58"/>
  <c r="L56"/>
  <c r="Q10" i="5" s="1"/>
  <c r="L55" i="16"/>
  <c r="P10" i="5" s="1"/>
  <c r="J63" i="16"/>
  <c r="J58"/>
  <c r="J56"/>
  <c r="Q8" i="5" s="1"/>
  <c r="J55" i="16"/>
  <c r="P8" i="5" s="1"/>
  <c r="H63" i="16"/>
  <c r="H58"/>
  <c r="H56"/>
  <c r="Q9" i="5" s="1"/>
  <c r="H55" i="16"/>
  <c r="P9" i="5" s="1"/>
  <c r="A3" i="15"/>
  <c r="A3" i="17"/>
  <c r="D56" i="16"/>
  <c r="Q6" i="5" s="1"/>
  <c r="D63" i="16"/>
  <c r="D58"/>
  <c r="J6" i="5" s="1"/>
  <c r="W61" i="16"/>
  <c r="W60"/>
  <c r="W59"/>
  <c r="W58"/>
  <c r="F61" i="17" l="1"/>
  <c r="M7" i="5" s="1"/>
  <c r="F57" i="16"/>
  <c r="D62"/>
  <c r="O6" i="5"/>
  <c r="I15"/>
  <c r="H15"/>
  <c r="F15"/>
  <c r="F16"/>
  <c r="S55" i="17"/>
  <c r="S56"/>
  <c r="S58"/>
  <c r="S63"/>
  <c r="S62" s="1"/>
  <c r="S61" s="1"/>
  <c r="S60" s="1"/>
  <c r="H16" i="5"/>
  <c r="N59" i="17"/>
  <c r="N64" s="1"/>
  <c r="N57" s="1"/>
  <c r="L59"/>
  <c r="L64" s="1"/>
  <c r="L57" s="1"/>
  <c r="H60"/>
  <c r="H59" s="1"/>
  <c r="H64" s="1"/>
  <c r="H57" s="1"/>
  <c r="I16" i="5"/>
  <c r="G16"/>
  <c r="G15"/>
  <c r="E16"/>
  <c r="E15"/>
  <c r="L62" i="16"/>
  <c r="L61" s="1"/>
  <c r="J62"/>
  <c r="H62"/>
  <c r="F60" i="17" l="1"/>
  <c r="F59" s="1"/>
  <c r="N11" i="5"/>
  <c r="D61" i="16"/>
  <c r="N6" i="5"/>
  <c r="S59" i="17"/>
  <c r="S64" s="1"/>
  <c r="S57" s="1"/>
  <c r="L60" i="16"/>
  <c r="L59" s="1"/>
  <c r="L64" s="1"/>
  <c r="J61"/>
  <c r="J60" s="1"/>
  <c r="H61"/>
  <c r="H60" s="1"/>
  <c r="L7" i="5" l="1"/>
  <c r="L57" i="16"/>
  <c r="E10" i="5"/>
  <c r="F10"/>
  <c r="F64" i="17"/>
  <c r="K7" i="5"/>
  <c r="D60" i="16"/>
  <c r="M6" i="5"/>
  <c r="L11"/>
  <c r="M11"/>
  <c r="H59" i="16"/>
  <c r="H64" s="1"/>
  <c r="D64" i="17"/>
  <c r="D57" s="1"/>
  <c r="J59" i="16"/>
  <c r="J64" s="1"/>
  <c r="F57" i="17" l="1"/>
  <c r="I7" i="5" s="1"/>
  <c r="E7"/>
  <c r="G7" s="1"/>
  <c r="F7"/>
  <c r="D59" i="16"/>
  <c r="K6" i="5" s="1"/>
  <c r="L6"/>
  <c r="H57" i="16"/>
  <c r="F9" i="5"/>
  <c r="E9"/>
  <c r="J57" i="16"/>
  <c r="E8" i="5"/>
  <c r="F8"/>
  <c r="K11" l="1"/>
  <c r="D55" i="16"/>
  <c r="P6" i="5" s="1"/>
  <c r="E11" l="1"/>
  <c r="F11"/>
  <c r="I11"/>
  <c r="S69" i="16"/>
  <c r="R69" i="17"/>
  <c r="A2" i="5"/>
  <c r="T74" i="17"/>
  <c r="T73"/>
  <c r="T72"/>
  <c r="T70"/>
  <c r="M73"/>
  <c r="M72"/>
  <c r="M71"/>
  <c r="M69"/>
  <c r="J74"/>
  <c r="J73"/>
  <c r="J72"/>
  <c r="J71"/>
  <c r="J70"/>
  <c r="J69"/>
  <c r="H74"/>
  <c r="H73"/>
  <c r="H72"/>
  <c r="H71"/>
  <c r="H70"/>
  <c r="H69"/>
  <c r="A2"/>
  <c r="A1"/>
  <c r="H74" i="16"/>
  <c r="H73"/>
  <c r="H72"/>
  <c r="H71"/>
  <c r="H70"/>
  <c r="H69"/>
  <c r="A2"/>
  <c r="O9" i="5"/>
  <c r="J71" i="16"/>
  <c r="M73"/>
  <c r="J10" i="5"/>
  <c r="H10" s="1"/>
  <c r="G10" s="1"/>
  <c r="J72" i="16"/>
  <c r="T74"/>
  <c r="J69"/>
  <c r="J73"/>
  <c r="M71"/>
  <c r="J9" i="5"/>
  <c r="H9" s="1"/>
  <c r="G9" s="1"/>
  <c r="T72" i="16"/>
  <c r="O8" i="5"/>
  <c r="T70" i="16"/>
  <c r="J70"/>
  <c r="J74"/>
  <c r="M72"/>
  <c r="J8" i="5"/>
  <c r="H8" s="1"/>
  <c r="G8" s="1"/>
  <c r="T73" i="16"/>
  <c r="O10" i="5"/>
  <c r="M70" i="16"/>
  <c r="M74"/>
  <c r="M69"/>
  <c r="T69"/>
  <c r="T71"/>
  <c r="T69" i="17"/>
  <c r="T71"/>
  <c r="M70"/>
  <c r="M74"/>
  <c r="S74"/>
  <c r="S72" i="16"/>
  <c r="N8" i="5"/>
  <c r="S70" i="17"/>
  <c r="S73"/>
  <c r="S72"/>
  <c r="S69"/>
  <c r="S71"/>
  <c r="R74"/>
  <c r="A1" i="5"/>
  <c r="A2" i="15"/>
  <c r="G12" i="5" l="1"/>
  <c r="G11"/>
  <c r="H6"/>
  <c r="S70" i="16"/>
  <c r="R70" i="17"/>
  <c r="S74" i="16"/>
  <c r="R73" i="17"/>
  <c r="R69" i="16"/>
  <c r="R72" i="17"/>
  <c r="S73" i="16"/>
  <c r="N9" i="5"/>
  <c r="N10"/>
  <c r="S71" i="16"/>
  <c r="R71" i="17"/>
  <c r="N71"/>
  <c r="O71"/>
  <c r="R70" i="16"/>
  <c r="O72" i="17"/>
  <c r="O73"/>
  <c r="O70"/>
  <c r="O74"/>
  <c r="N74"/>
  <c r="N73"/>
  <c r="N72"/>
  <c r="N70"/>
  <c r="S63" i="16" l="1"/>
  <c r="S62" s="1"/>
  <c r="S61" s="1"/>
  <c r="S60" s="1"/>
  <c r="S59" s="1"/>
  <c r="S55"/>
  <c r="M6" i="15" s="1"/>
  <c r="S58" i="16"/>
  <c r="S56"/>
  <c r="N6" i="15" s="1"/>
  <c r="O71" i="16"/>
  <c r="O70"/>
  <c r="R74"/>
  <c r="R73"/>
  <c r="M10" i="5"/>
  <c r="O73" i="16"/>
  <c r="R72"/>
  <c r="M8" i="5"/>
  <c r="N71" i="16"/>
  <c r="M9" i="5"/>
  <c r="R71" i="16"/>
  <c r="L9" i="5"/>
  <c r="U70" i="16"/>
  <c r="U71" i="17"/>
  <c r="N70" i="16"/>
  <c r="L74" i="17"/>
  <c r="U74"/>
  <c r="L73"/>
  <c r="U73"/>
  <c r="L72"/>
  <c r="U72"/>
  <c r="L70"/>
  <c r="U70"/>
  <c r="S64" i="16" l="1"/>
  <c r="L6" i="15"/>
  <c r="G6"/>
  <c r="F6" s="1"/>
  <c r="K9" i="5"/>
  <c r="O74" i="16"/>
  <c r="L71" i="17"/>
  <c r="D64" i="16"/>
  <c r="F6" i="5" s="1"/>
  <c r="L10"/>
  <c r="L8"/>
  <c r="O72" i="16"/>
  <c r="K6" i="15"/>
  <c r="J6"/>
  <c r="O69" i="17"/>
  <c r="N69"/>
  <c r="E6" i="5" l="1"/>
  <c r="G6" s="1"/>
  <c r="S57" i="16"/>
  <c r="C6" i="15" s="1"/>
  <c r="D6"/>
  <c r="N74" i="16"/>
  <c r="N73"/>
  <c r="K10" i="5"/>
  <c r="N69" i="16"/>
  <c r="O69"/>
  <c r="N72"/>
  <c r="K8" i="5"/>
  <c r="U71" i="16"/>
  <c r="U69"/>
  <c r="D57"/>
  <c r="I6" i="5" s="1"/>
  <c r="L70" i="16"/>
  <c r="U69" i="17"/>
  <c r="E6" i="15" l="1"/>
  <c r="U74" i="16"/>
  <c r="L74"/>
  <c r="U73"/>
  <c r="U72"/>
  <c r="L71"/>
  <c r="I9" i="5"/>
  <c r="L69" i="16"/>
  <c r="I6" i="15"/>
  <c r="H6"/>
  <c r="L69" i="17"/>
  <c r="I10" i="5" l="1"/>
  <c r="L73" i="16"/>
  <c r="L72"/>
  <c r="I8" i="5"/>
  <c r="N12"/>
  <c r="L12"/>
  <c r="I12"/>
  <c r="M12"/>
  <c r="K12"/>
  <c r="O12"/>
  <c r="E12"/>
  <c r="F12"/>
</calcChain>
</file>

<file path=xl/sharedStrings.xml><?xml version="1.0" encoding="utf-8"?>
<sst xmlns="http://schemas.openxmlformats.org/spreadsheetml/2006/main" count="229" uniqueCount="98">
  <si>
    <t>S.N.</t>
  </si>
  <si>
    <t>NAME OF STUDENT</t>
  </si>
  <si>
    <t>HINDI</t>
  </si>
  <si>
    <t>ENG</t>
  </si>
  <si>
    <t>GUJ</t>
  </si>
  <si>
    <t>SCI</t>
  </si>
  <si>
    <t>SO.SC</t>
  </si>
  <si>
    <t>TOTAL</t>
  </si>
  <si>
    <t>%AGE</t>
  </si>
  <si>
    <t>RANK</t>
  </si>
  <si>
    <t>MAT</t>
  </si>
  <si>
    <t>SUB AVERAGE(OUT OF 100)</t>
  </si>
  <si>
    <t>PASS%</t>
  </si>
  <si>
    <t>BELOW 33%</t>
  </si>
  <si>
    <t>33-59%</t>
  </si>
  <si>
    <t>60-74%</t>
  </si>
  <si>
    <t>75-89%</t>
  </si>
  <si>
    <t xml:space="preserve">TOTAL APPEARED </t>
  </si>
  <si>
    <t>Name of Teacher</t>
  </si>
  <si>
    <t>Designation</t>
  </si>
  <si>
    <t>GRADE</t>
  </si>
  <si>
    <t>TOTAL 
MARKS</t>
  </si>
  <si>
    <t>SUB 
AVERAGE</t>
  </si>
  <si>
    <t>TA</t>
  </si>
  <si>
    <t>SUB</t>
  </si>
  <si>
    <t>&lt;
33%</t>
  </si>
  <si>
    <t>90% &amp;
ABOVE</t>
  </si>
  <si>
    <t>Class Teacher</t>
  </si>
  <si>
    <t>Exam I/c</t>
  </si>
  <si>
    <t>VICE PRINCIPAL</t>
  </si>
  <si>
    <t>PRINCIPAL</t>
  </si>
  <si>
    <t>S N</t>
  </si>
  <si>
    <t>CLASS</t>
  </si>
  <si>
    <t>SUBJECT</t>
  </si>
  <si>
    <t>Total 
Appeared</t>
  </si>
  <si>
    <t xml:space="preserve">No. of students in the range of </t>
  </si>
  <si>
    <t>Sub. 
Avg.</t>
  </si>
  <si>
    <t>Regular/
Contract</t>
  </si>
  <si>
    <t>Below 
33%</t>
  </si>
  <si>
    <t>ENGLISH</t>
  </si>
  <si>
    <t>MATHS</t>
  </si>
  <si>
    <t>REGIONAL LANG</t>
  </si>
  <si>
    <t>SCIENCE</t>
  </si>
  <si>
    <t>Actual Strength</t>
  </si>
  <si>
    <t>Passed</t>
  </si>
  <si>
    <t>Failed</t>
  </si>
  <si>
    <t>CLASS -X-A</t>
  </si>
  <si>
    <t>CLASS -X-B</t>
  </si>
  <si>
    <t>SST</t>
  </si>
  <si>
    <t>TGT HINDI</t>
  </si>
  <si>
    <t>TGT ENGLISH</t>
  </si>
  <si>
    <t>TGT GUJARATI</t>
  </si>
  <si>
    <t>TGT MATHS</t>
  </si>
  <si>
    <t>Regular</t>
  </si>
  <si>
    <t>Class</t>
  </si>
  <si>
    <t>Pass%</t>
  </si>
  <si>
    <t>Appeared</t>
  </si>
  <si>
    <t>Below 33%</t>
  </si>
  <si>
    <t>34% - 59%</t>
  </si>
  <si>
    <t>75%-89%</t>
  </si>
  <si>
    <t>Total of % obtained by all students</t>
  </si>
  <si>
    <t>School AVG</t>
  </si>
  <si>
    <t>60% - 74%</t>
  </si>
  <si>
    <t>90-95%</t>
  </si>
  <si>
    <t>95 above%</t>
  </si>
  <si>
    <t>95%  
above</t>
  </si>
  <si>
    <t>95%
Above</t>
  </si>
  <si>
    <t xml:space="preserve">TOTAL MARKS </t>
  </si>
  <si>
    <t>Exim i/c</t>
  </si>
  <si>
    <t>Principal</t>
  </si>
  <si>
    <t>VicePrincipal</t>
  </si>
  <si>
    <t>PGT GEOGRAPHY</t>
  </si>
  <si>
    <t xml:space="preserve">Regular </t>
  </si>
  <si>
    <t>PASS</t>
  </si>
  <si>
    <t>FAIL</t>
  </si>
  <si>
    <t>s</t>
  </si>
  <si>
    <t>Regular      Regular       Regular</t>
  </si>
  <si>
    <t>PAT</t>
  </si>
  <si>
    <t xml:space="preserve">Regular 
Regular 
</t>
  </si>
  <si>
    <t>Contract</t>
  </si>
  <si>
    <t>SCHOOL NAME</t>
  </si>
  <si>
    <t xml:space="preserve">EXAM </t>
  </si>
  <si>
    <t>ROLL NO</t>
  </si>
  <si>
    <t>10A NAME OF THE STUDENT</t>
  </si>
  <si>
    <t>10B NAME OF THE STUDENT</t>
  </si>
  <si>
    <t>G/H</t>
  </si>
  <si>
    <t>H</t>
  </si>
  <si>
    <t>rs</t>
  </si>
  <si>
    <t>REG.</t>
  </si>
  <si>
    <t>JAWAHAR NAVODAYA VIDYALAYA, SCHOOL __________ NAME</t>
  </si>
  <si>
    <t>CONSOLIDATED RESULT 2025-26</t>
  </si>
  <si>
    <t>Contact No: 9825962615</t>
  </si>
  <si>
    <t xml:space="preserve">Note: This software is free and Open Source
you can modify as per your requirement </t>
  </si>
  <si>
    <t>SUBJECT TEACHER NAME</t>
  </si>
  <si>
    <t>DESIGNATION</t>
  </si>
  <si>
    <t>PET-M/ PET-F</t>
  </si>
  <si>
    <t>PGT CHEMISTRY
PGT PHYSICS
PGT BIOLOGY</t>
  </si>
  <si>
    <t>PRE-BOARD-2 RESULT-DECEMBER-2025-26</t>
  </si>
</sst>
</file>

<file path=xl/styles.xml><?xml version="1.0" encoding="utf-8"?>
<styleSheet xmlns="http://schemas.openxmlformats.org/spreadsheetml/2006/main">
  <fonts count="35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b/>
      <sz val="10"/>
      <color theme="1"/>
      <name val="Verdana"/>
      <family val="2"/>
    </font>
    <font>
      <b/>
      <sz val="8"/>
      <color theme="1"/>
      <name val="Verdana"/>
      <family val="2"/>
    </font>
    <font>
      <b/>
      <sz val="6.5"/>
      <color theme="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theme="1"/>
      <name val="Verdana"/>
      <family val="2"/>
    </font>
    <font>
      <b/>
      <sz val="8.5"/>
      <color theme="1"/>
      <name val="Verdana"/>
      <family val="2"/>
    </font>
    <font>
      <b/>
      <sz val="8.5"/>
      <name val="Verdana"/>
      <family val="2"/>
    </font>
    <font>
      <b/>
      <sz val="7.5"/>
      <color theme="1"/>
      <name val="Verdana"/>
      <family val="2"/>
    </font>
    <font>
      <b/>
      <sz val="8"/>
      <name val="Verdana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7"/>
      <color theme="1"/>
      <name val="Verdana"/>
      <family val="2"/>
    </font>
    <font>
      <sz val="9"/>
      <name val="Arial Narrow"/>
      <family val="2"/>
    </font>
    <font>
      <b/>
      <sz val="9"/>
      <color theme="1"/>
      <name val="Arial"/>
      <family val="2"/>
    </font>
    <font>
      <sz val="14"/>
      <color theme="1"/>
      <name val="Calibri"/>
      <family val="2"/>
      <scheme val="minor"/>
    </font>
    <font>
      <b/>
      <sz val="11"/>
      <color rgb="FFFF0000"/>
      <name val="Arial"/>
      <family val="2"/>
    </font>
    <font>
      <b/>
      <sz val="10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</font>
    <font>
      <sz val="9"/>
      <color rgb="FF000000"/>
      <name val="Calibri"/>
      <family val="2"/>
    </font>
    <font>
      <b/>
      <sz val="10"/>
      <name val="Arial Narrow"/>
      <family val="2"/>
    </font>
    <font>
      <sz val="8"/>
      <color theme="1"/>
      <name val="Times New Roman"/>
      <family val="1"/>
    </font>
    <font>
      <b/>
      <sz val="9"/>
      <name val="Verdana"/>
      <family val="2"/>
    </font>
    <font>
      <b/>
      <sz val="9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25"/>
      <color theme="1"/>
      <name val="Calibri"/>
      <family val="2"/>
    </font>
    <font>
      <sz val="11"/>
      <name val="Arial"/>
      <family val="2"/>
    </font>
    <font>
      <b/>
      <sz val="18"/>
      <color theme="1"/>
      <name val="Arial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EAF1DD"/>
        <bgColor rgb="FFEAF1DD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4" fillId="0" borderId="0"/>
    <xf numFmtId="0" fontId="15" fillId="0" borderId="0"/>
    <xf numFmtId="0" fontId="15" fillId="0" borderId="0"/>
  </cellStyleXfs>
  <cellXfs count="202">
    <xf numFmtId="0" fontId="0" fillId="0" borderId="0" xfId="0"/>
    <xf numFmtId="2" fontId="6" fillId="0" borderId="3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7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wrapText="1"/>
    </xf>
    <xf numFmtId="2" fontId="19" fillId="0" borderId="1" xfId="0" applyNumberFormat="1" applyFont="1" applyBorder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1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1" fontId="0" fillId="0" borderId="1" xfId="0" quotePrefix="1" applyNumberForma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" fontId="0" fillId="0" borderId="1" xfId="0" applyNumberFormat="1" applyBorder="1"/>
    <xf numFmtId="0" fontId="19" fillId="0" borderId="1" xfId="0" applyFont="1" applyBorder="1" applyAlignment="1">
      <alignment horizontal="center" vertical="center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vertical="center"/>
    </xf>
    <xf numFmtId="2" fontId="1" fillId="0" borderId="3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2" fillId="0" borderId="1" xfId="0" applyFont="1" applyBorder="1" applyAlignment="1">
      <alignment horizontal="left"/>
    </xf>
    <xf numFmtId="0" fontId="22" fillId="0" borderId="0" xfId="0" applyFont="1"/>
    <xf numFmtId="0" fontId="22" fillId="0" borderId="1" xfId="0" applyFont="1" applyBorder="1"/>
    <xf numFmtId="0" fontId="23" fillId="0" borderId="1" xfId="0" applyFont="1" applyBorder="1" applyAlignment="1">
      <alignment vertical="center"/>
    </xf>
    <xf numFmtId="0" fontId="24" fillId="0" borderId="1" xfId="1" applyFont="1" applyBorder="1"/>
    <xf numFmtId="0" fontId="26" fillId="0" borderId="1" xfId="0" applyFont="1" applyBorder="1" applyAlignment="1">
      <alignment vertical="center"/>
    </xf>
    <xf numFmtId="0" fontId="12" fillId="0" borderId="1" xfId="1" applyFont="1" applyBorder="1" applyAlignment="1">
      <alignment vertical="center" wrapText="1"/>
    </xf>
    <xf numFmtId="1" fontId="6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9" fontId="7" fillId="0" borderId="1" xfId="0" applyNumberFormat="1" applyFont="1" applyBorder="1" applyAlignment="1">
      <alignment horizontal="right" vertical="center"/>
    </xf>
    <xf numFmtId="0" fontId="27" fillId="0" borderId="1" xfId="1" applyFont="1" applyBorder="1" applyAlignment="1">
      <alignment vertical="center" wrapText="1"/>
    </xf>
    <xf numFmtId="0" fontId="28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21" fillId="0" borderId="0" xfId="2" applyFont="1" applyAlignment="1">
      <alignment vertical="center"/>
    </xf>
    <xf numFmtId="0" fontId="29" fillId="0" borderId="0" xfId="0" applyFont="1"/>
    <xf numFmtId="0" fontId="2" fillId="2" borderId="1" xfId="2" applyFont="1" applyFill="1" applyBorder="1" applyAlignment="1">
      <alignment vertical="center"/>
    </xf>
    <xf numFmtId="1" fontId="0" fillId="2" borderId="1" xfId="0" applyNumberFormat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17" fillId="2" borderId="1" xfId="0" applyFont="1" applyFill="1" applyBorder="1" applyAlignment="1">
      <alignment vertical="center" wrapText="1"/>
    </xf>
    <xf numFmtId="0" fontId="0" fillId="2" borderId="0" xfId="0" applyFill="1"/>
    <xf numFmtId="0" fontId="7" fillId="0" borderId="1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16" fillId="0" borderId="1" xfId="0" applyFont="1" applyBorder="1" applyAlignment="1">
      <alignment horizontal="right" vertical="center"/>
    </xf>
    <xf numFmtId="1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0" fillId="0" borderId="0" xfId="0" applyBorder="1"/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1" fontId="0" fillId="0" borderId="1" xfId="0" applyNumberFormat="1" applyBorder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1" fontId="6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0" fontId="9" fillId="0" borderId="3" xfId="0" applyFont="1" applyFill="1" applyBorder="1" applyAlignment="1">
      <alignment horizontal="right" vertical="center"/>
    </xf>
    <xf numFmtId="0" fontId="10" fillId="0" borderId="3" xfId="0" applyFont="1" applyFill="1" applyBorder="1" applyAlignment="1">
      <alignment horizontal="right" vertical="center"/>
    </xf>
    <xf numFmtId="2" fontId="6" fillId="0" borderId="3" xfId="0" applyNumberFormat="1" applyFont="1" applyFill="1" applyBorder="1" applyAlignment="1">
      <alignment horizontal="center" vertical="center"/>
    </xf>
    <xf numFmtId="2" fontId="25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right" vertical="center"/>
    </xf>
    <xf numFmtId="2" fontId="6" fillId="0" borderId="1" xfId="0" applyNumberFormat="1" applyFont="1" applyFill="1" applyBorder="1" applyAlignment="1">
      <alignment horizontal="center" vertical="center"/>
    </xf>
    <xf numFmtId="1" fontId="25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Fill="1" applyBorder="1"/>
    <xf numFmtId="0" fontId="6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 applyProtection="1">
      <alignment horizontal="center" vertical="center"/>
      <protection hidden="1"/>
    </xf>
    <xf numFmtId="1" fontId="21" fillId="0" borderId="1" xfId="0" applyNumberFormat="1" applyFont="1" applyFill="1" applyBorder="1" applyAlignment="1" applyProtection="1">
      <alignment horizontal="center" vertical="center"/>
      <protection hidden="1"/>
    </xf>
    <xf numFmtId="1" fontId="7" fillId="0" borderId="1" xfId="0" applyNumberFormat="1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right" vertical="center"/>
    </xf>
    <xf numFmtId="1" fontId="6" fillId="0" borderId="0" xfId="0" applyNumberFormat="1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right" vertical="center"/>
    </xf>
    <xf numFmtId="1" fontId="8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right" vertical="center"/>
    </xf>
    <xf numFmtId="0" fontId="16" fillId="0" borderId="1" xfId="0" applyFont="1" applyFill="1" applyBorder="1" applyAlignment="1">
      <alignment horizontal="right" vertic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Alignment="1">
      <alignment wrapText="1"/>
    </xf>
    <xf numFmtId="0" fontId="29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0" xfId="0"/>
    <xf numFmtId="0" fontId="34" fillId="0" borderId="1" xfId="0" applyFont="1" applyBorder="1"/>
    <xf numFmtId="0" fontId="29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/>
    </xf>
    <xf numFmtId="0" fontId="31" fillId="3" borderId="8" xfId="0" applyFont="1" applyFill="1" applyBorder="1" applyAlignment="1">
      <alignment horizontal="center"/>
    </xf>
    <xf numFmtId="0" fontId="32" fillId="0" borderId="9" xfId="0" applyFont="1" applyBorder="1"/>
    <xf numFmtId="0" fontId="32" fillId="0" borderId="10" xfId="0" applyFont="1" applyBorder="1"/>
    <xf numFmtId="0" fontId="33" fillId="4" borderId="11" xfId="0" applyFont="1" applyFill="1" applyBorder="1" applyAlignment="1">
      <alignment horizontal="center" vertical="center" wrapText="1"/>
    </xf>
    <xf numFmtId="0" fontId="32" fillId="0" borderId="12" xfId="0" applyFont="1" applyBorder="1"/>
    <xf numFmtId="0" fontId="32" fillId="0" borderId="13" xfId="0" applyFont="1" applyBorder="1"/>
    <xf numFmtId="0" fontId="32" fillId="0" borderId="14" xfId="0" applyFont="1" applyBorder="1"/>
    <xf numFmtId="0" fontId="0" fillId="0" borderId="0" xfId="0"/>
    <xf numFmtId="0" fontId="32" fillId="0" borderId="15" xfId="0" applyFont="1" applyBorder="1"/>
    <xf numFmtId="0" fontId="32" fillId="0" borderId="16" xfId="0" applyFont="1" applyBorder="1"/>
    <xf numFmtId="0" fontId="32" fillId="0" borderId="17" xfId="0" applyFont="1" applyBorder="1"/>
    <xf numFmtId="0" fontId="32" fillId="0" borderId="18" xfId="0" applyFont="1" applyBorder="1"/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30" fillId="0" borderId="4" xfId="0" applyFont="1" applyFill="1" applyBorder="1" applyAlignment="1" applyProtection="1">
      <alignment horizontal="center" vertical="center" wrapText="1"/>
      <protection locked="0"/>
    </xf>
    <xf numFmtId="0" fontId="30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textRotation="90"/>
    </xf>
    <xf numFmtId="0" fontId="12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right" vertical="center"/>
    </xf>
    <xf numFmtId="0" fontId="10" fillId="0" borderId="3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center" vertical="center" wrapText="1"/>
    </xf>
    <xf numFmtId="9" fontId="7" fillId="0" borderId="19" xfId="0" applyNumberFormat="1" applyFont="1" applyFill="1" applyBorder="1" applyAlignment="1">
      <alignment horizontal="right" vertical="center"/>
    </xf>
    <xf numFmtId="9" fontId="7" fillId="0" borderId="20" xfId="0" applyNumberFormat="1" applyFont="1" applyFill="1" applyBorder="1" applyAlignment="1">
      <alignment horizontal="right" vertical="center"/>
    </xf>
    <xf numFmtId="9" fontId="7" fillId="0" borderId="2" xfId="0" applyNumberFormat="1" applyFont="1" applyFill="1" applyBorder="1" applyAlignment="1">
      <alignment horizontal="right" vertical="center"/>
    </xf>
    <xf numFmtId="9" fontId="7" fillId="0" borderId="21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right" vertical="center"/>
    </xf>
    <xf numFmtId="0" fontId="8" fillId="0" borderId="7" xfId="0" applyFont="1" applyFill="1" applyBorder="1" applyAlignment="1">
      <alignment horizontal="right" vertical="center"/>
    </xf>
    <xf numFmtId="0" fontId="1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0" fillId="0" borderId="4" xfId="0" applyFont="1" applyBorder="1" applyAlignment="1" applyProtection="1">
      <alignment horizontal="center" vertical="center" wrapText="1"/>
      <protection locked="0"/>
    </xf>
    <xf numFmtId="0" fontId="30" fillId="0" borderId="3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textRotation="90"/>
    </xf>
    <xf numFmtId="0" fontId="12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9" fontId="7" fillId="0" borderId="19" xfId="0" applyNumberFormat="1" applyFont="1" applyBorder="1" applyAlignment="1">
      <alignment horizontal="right" vertical="center"/>
    </xf>
    <xf numFmtId="9" fontId="7" fillId="0" borderId="20" xfId="0" applyNumberFormat="1" applyFont="1" applyBorder="1" applyAlignment="1">
      <alignment horizontal="right" vertical="center"/>
    </xf>
    <xf numFmtId="9" fontId="7" fillId="0" borderId="2" xfId="0" applyNumberFormat="1" applyFont="1" applyBorder="1" applyAlignment="1">
      <alignment horizontal="right" vertical="center"/>
    </xf>
    <xf numFmtId="9" fontId="7" fillId="0" borderId="21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13" fillId="0" borderId="1" xfId="3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9" fontId="0" fillId="0" borderId="6" xfId="0" applyNumberFormat="1" applyBorder="1" applyAlignment="1">
      <alignment horizontal="right"/>
    </xf>
    <xf numFmtId="9" fontId="0" fillId="0" borderId="7" xfId="0" applyNumberFormat="1" applyBorder="1" applyAlignment="1">
      <alignment horizontal="right"/>
    </xf>
    <xf numFmtId="2" fontId="13" fillId="0" borderId="1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</cellXfs>
  <cellStyles count="5">
    <cellStyle name="Normal" xfId="0" builtinId="0"/>
    <cellStyle name="Normal 2" xfId="1"/>
    <cellStyle name="Normal 3" xfId="2"/>
    <cellStyle name="Normal 4" xfId="3"/>
    <cellStyle name="Normal 5" xfId="4"/>
  </cellStyles>
  <dxfs count="24"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</dxfs>
  <tableStyles count="12">
    <tableStyle name="FORMAT I-A-style" pivot="0" count="2">
      <tableStyleElement type="firstRowStripe" dxfId="23"/>
      <tableStyleElement type="secondRowStripe" dxfId="22"/>
    </tableStyle>
    <tableStyle name="FORMAT I-A-style 2" pivot="0" count="2">
      <tableStyleElement type="firstRowStripe" dxfId="21"/>
      <tableStyleElement type="secondRowStripe" dxfId="20"/>
    </tableStyle>
    <tableStyle name="FORMAT I-A-style 3" pivot="0" count="2">
      <tableStyleElement type="firstRowStripe" dxfId="19"/>
      <tableStyleElement type="secondRowStripe" dxfId="18"/>
    </tableStyle>
    <tableStyle name="FORMAT I-A-style 4" pivot="0" count="2">
      <tableStyleElement type="firstRowStripe" dxfId="17"/>
      <tableStyleElement type="secondRowStripe" dxfId="16"/>
    </tableStyle>
    <tableStyle name="FORMAT-II-style" pivot="0" count="2">
      <tableStyleElement type="firstRowStripe" dxfId="15"/>
      <tableStyleElement type="secondRowStripe" dxfId="14"/>
    </tableStyle>
    <tableStyle name="FORMAT-II-style 2" pivot="0" count="2">
      <tableStyleElement type="firstRowStripe" dxfId="13"/>
      <tableStyleElement type="secondRowStripe" dxfId="12"/>
    </tableStyle>
    <tableStyle name="FORMAT-II-style 3" pivot="0" count="2">
      <tableStyleElement type="firstRowStripe" dxfId="11"/>
      <tableStyleElement type="secondRowStripe" dxfId="10"/>
    </tableStyle>
    <tableStyle name="FORMAT-II-style 4" pivot="0" count="2">
      <tableStyleElement type="firstRowStripe" dxfId="9"/>
      <tableStyleElement type="secondRowStripe" dxfId="8"/>
    </tableStyle>
    <tableStyle name="FORMAT-II-style 5" pivot="0" count="2">
      <tableStyleElement type="firstRowStripe" dxfId="7"/>
      <tableStyleElement type="secondRowStripe" dxfId="6"/>
    </tableStyle>
    <tableStyle name="FORMAT-II-style 6" pivot="0" count="2">
      <tableStyleElement type="firstRowStripe" dxfId="5"/>
      <tableStyleElement type="secondRowStripe" dxfId="4"/>
    </tableStyle>
    <tableStyle name="FORMAT-II-style 7" pivot="0" count="2">
      <tableStyleElement type="firstRowStripe" dxfId="3"/>
      <tableStyleElement type="secondRowStripe" dxfId="2"/>
    </tableStyle>
    <tableStyle name="FORMAT-II-style 8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zoomScaleNormal="100" workbookViewId="0">
      <selection activeCell="B4" sqref="B4"/>
    </sheetView>
  </sheetViews>
  <sheetFormatPr defaultRowHeight="15"/>
  <cols>
    <col min="1" max="1" width="31.5703125" customWidth="1"/>
    <col min="2" max="2" width="55.7109375" bestFit="1" customWidth="1"/>
  </cols>
  <sheetData>
    <row r="1" spans="1:12" ht="34.5" thickBot="1">
      <c r="A1" s="117" t="s">
        <v>80</v>
      </c>
      <c r="B1" s="116" t="s">
        <v>89</v>
      </c>
      <c r="E1" s="127" t="s">
        <v>91</v>
      </c>
      <c r="F1" s="128"/>
      <c r="G1" s="128"/>
      <c r="H1" s="128"/>
      <c r="I1" s="128"/>
      <c r="J1" s="128"/>
      <c r="K1" s="128"/>
      <c r="L1" s="129"/>
    </row>
    <row r="2" spans="1:12">
      <c r="A2" s="117"/>
      <c r="B2" t="s">
        <v>90</v>
      </c>
      <c r="E2" s="130" t="s">
        <v>92</v>
      </c>
      <c r="F2" s="131"/>
      <c r="G2" s="131"/>
      <c r="H2" s="131"/>
      <c r="I2" s="131"/>
      <c r="J2" s="131"/>
      <c r="K2" s="131"/>
      <c r="L2" s="132"/>
    </row>
    <row r="3" spans="1:12">
      <c r="A3" s="117" t="s">
        <v>81</v>
      </c>
      <c r="B3" s="121" t="s">
        <v>97</v>
      </c>
      <c r="E3" s="133"/>
      <c r="F3" s="134"/>
      <c r="G3" s="134"/>
      <c r="H3" s="134"/>
      <c r="I3" s="134"/>
      <c r="J3" s="134"/>
      <c r="K3" s="134"/>
      <c r="L3" s="135"/>
    </row>
    <row r="4" spans="1:12">
      <c r="E4" s="133"/>
      <c r="F4" s="134"/>
      <c r="G4" s="134"/>
      <c r="H4" s="134"/>
      <c r="I4" s="134"/>
      <c r="J4" s="134"/>
      <c r="K4" s="134"/>
      <c r="L4" s="135"/>
    </row>
    <row r="5" spans="1:12">
      <c r="E5" s="133"/>
      <c r="F5" s="134"/>
      <c r="G5" s="134"/>
      <c r="H5" s="134"/>
      <c r="I5" s="134"/>
      <c r="J5" s="134"/>
      <c r="K5" s="134"/>
      <c r="L5" s="135"/>
    </row>
    <row r="6" spans="1:12" ht="15.75" thickBot="1">
      <c r="E6" s="136"/>
      <c r="F6" s="137"/>
      <c r="G6" s="137"/>
      <c r="H6" s="137"/>
      <c r="I6" s="137"/>
      <c r="J6" s="137"/>
      <c r="K6" s="137"/>
      <c r="L6" s="138"/>
    </row>
    <row r="7" spans="1:12">
      <c r="A7" s="123" t="s">
        <v>93</v>
      </c>
      <c r="B7" s="126" t="s">
        <v>94</v>
      </c>
      <c r="C7" s="126"/>
    </row>
    <row r="8" spans="1:12">
      <c r="A8" s="122"/>
      <c r="B8" s="124" t="s">
        <v>50</v>
      </c>
      <c r="C8" s="124"/>
    </row>
    <row r="9" spans="1:12">
      <c r="A9" s="122"/>
      <c r="B9" s="124" t="s">
        <v>49</v>
      </c>
      <c r="C9" s="124"/>
    </row>
    <row r="10" spans="1:12">
      <c r="A10" s="122"/>
      <c r="B10" s="124" t="s">
        <v>51</v>
      </c>
      <c r="C10" s="124"/>
    </row>
    <row r="11" spans="1:12">
      <c r="A11" s="122"/>
      <c r="B11" s="124" t="s">
        <v>52</v>
      </c>
      <c r="C11" s="124"/>
    </row>
    <row r="12" spans="1:12" ht="40.5" customHeight="1">
      <c r="A12" s="122"/>
      <c r="B12" s="125" t="s">
        <v>96</v>
      </c>
      <c r="C12" s="124"/>
    </row>
    <row r="13" spans="1:12">
      <c r="A13" s="122"/>
      <c r="B13" s="124" t="s">
        <v>71</v>
      </c>
      <c r="C13" s="124"/>
    </row>
    <row r="14" spans="1:12">
      <c r="A14" s="6"/>
      <c r="B14" s="124" t="s">
        <v>95</v>
      </c>
      <c r="C14" s="124"/>
    </row>
  </sheetData>
  <mergeCells count="10">
    <mergeCell ref="E1:L1"/>
    <mergeCell ref="E2:L6"/>
    <mergeCell ref="B8:C8"/>
    <mergeCell ref="B9:C9"/>
    <mergeCell ref="B10:C10"/>
    <mergeCell ref="B11:C11"/>
    <mergeCell ref="B12:C12"/>
    <mergeCell ref="B13:C13"/>
    <mergeCell ref="B7:C7"/>
    <mergeCell ref="B14:C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3"/>
  <sheetViews>
    <sheetView zoomScale="145" zoomScaleNormal="145" workbookViewId="0"/>
  </sheetViews>
  <sheetFormatPr defaultRowHeight="12"/>
  <cols>
    <col min="1" max="1" width="7.28515625" style="42" bestFit="1" customWidth="1"/>
    <col min="2" max="2" width="27.140625" style="42" customWidth="1"/>
    <col min="3" max="3" width="7.28515625" style="42" bestFit="1" customWidth="1"/>
    <col min="4" max="4" width="25" style="42" customWidth="1"/>
    <col min="5" max="16384" width="9.140625" style="42"/>
  </cols>
  <sheetData>
    <row r="1" spans="1:4">
      <c r="A1" s="43" t="s">
        <v>82</v>
      </c>
      <c r="B1" s="41" t="s">
        <v>83</v>
      </c>
      <c r="C1" s="43" t="s">
        <v>82</v>
      </c>
      <c r="D1" s="41" t="s">
        <v>84</v>
      </c>
    </row>
    <row r="2" spans="1:4">
      <c r="A2" s="43"/>
      <c r="B2" s="51"/>
      <c r="C2" s="43"/>
      <c r="D2" s="51"/>
    </row>
    <row r="3" spans="1:4">
      <c r="A3" s="43"/>
      <c r="B3" s="51"/>
      <c r="C3" s="43"/>
      <c r="D3" s="51"/>
    </row>
    <row r="4" spans="1:4">
      <c r="A4" s="43"/>
      <c r="B4" s="51"/>
      <c r="C4" s="43"/>
      <c r="D4" s="51"/>
    </row>
    <row r="5" spans="1:4">
      <c r="A5" s="43"/>
      <c r="B5" s="51"/>
      <c r="C5" s="43"/>
      <c r="D5" s="52"/>
    </row>
    <row r="6" spans="1:4">
      <c r="A6" s="43"/>
      <c r="B6" s="51"/>
      <c r="C6" s="43"/>
      <c r="D6" s="51"/>
    </row>
    <row r="7" spans="1:4">
      <c r="A7" s="43"/>
      <c r="B7" s="51"/>
      <c r="C7" s="43"/>
      <c r="D7" s="52"/>
    </row>
    <row r="8" spans="1:4">
      <c r="A8" s="43"/>
      <c r="B8" s="51"/>
      <c r="C8" s="43"/>
      <c r="D8" s="51"/>
    </row>
    <row r="9" spans="1:4">
      <c r="A9" s="43"/>
      <c r="B9" s="51"/>
      <c r="C9" s="43"/>
      <c r="D9" s="51"/>
    </row>
    <row r="10" spans="1:4">
      <c r="A10" s="43"/>
      <c r="B10" s="51"/>
      <c r="C10" s="43"/>
      <c r="D10" s="51"/>
    </row>
    <row r="11" spans="1:4">
      <c r="A11" s="43"/>
      <c r="B11" s="52"/>
      <c r="C11" s="43"/>
      <c r="D11" s="51"/>
    </row>
    <row r="12" spans="1:4">
      <c r="A12" s="43"/>
      <c r="B12" s="52"/>
      <c r="C12" s="43"/>
      <c r="D12" s="51"/>
    </row>
    <row r="13" spans="1:4">
      <c r="A13" s="43"/>
      <c r="B13" s="51"/>
      <c r="C13" s="43"/>
      <c r="D13" s="51"/>
    </row>
    <row r="14" spans="1:4">
      <c r="A14" s="43"/>
      <c r="B14" s="52"/>
      <c r="C14" s="43"/>
      <c r="D14" s="51"/>
    </row>
    <row r="15" spans="1:4">
      <c r="A15" s="43"/>
      <c r="B15" s="51"/>
      <c r="C15" s="43"/>
      <c r="D15" s="52"/>
    </row>
    <row r="16" spans="1:4">
      <c r="A16" s="43"/>
      <c r="B16" s="51"/>
      <c r="C16" s="43"/>
      <c r="D16" s="52"/>
    </row>
    <row r="17" spans="1:4">
      <c r="A17" s="43"/>
      <c r="B17" s="51"/>
      <c r="C17" s="43"/>
      <c r="D17" s="51"/>
    </row>
    <row r="18" spans="1:4">
      <c r="A18" s="43"/>
      <c r="B18" s="51"/>
      <c r="C18" s="43"/>
      <c r="D18" s="51"/>
    </row>
    <row r="19" spans="1:4">
      <c r="A19" s="43"/>
      <c r="B19" s="52"/>
      <c r="C19" s="43"/>
      <c r="D19" s="51"/>
    </row>
    <row r="20" spans="1:4">
      <c r="A20" s="43"/>
      <c r="B20" s="51"/>
      <c r="C20" s="43"/>
      <c r="D20" s="51"/>
    </row>
    <row r="21" spans="1:4">
      <c r="A21" s="43"/>
      <c r="B21" s="51"/>
      <c r="C21" s="43"/>
      <c r="D21" s="52"/>
    </row>
    <row r="22" spans="1:4">
      <c r="A22" s="43"/>
      <c r="B22" s="52"/>
      <c r="C22" s="43"/>
      <c r="D22" s="51"/>
    </row>
    <row r="23" spans="1:4">
      <c r="A23" s="43"/>
      <c r="B23" s="51"/>
      <c r="C23" s="43"/>
      <c r="D23" s="51"/>
    </row>
    <row r="24" spans="1:4">
      <c r="A24" s="43"/>
      <c r="B24" s="51"/>
      <c r="C24" s="43"/>
      <c r="D24" s="51"/>
    </row>
    <row r="25" spans="1:4">
      <c r="A25" s="43"/>
      <c r="B25" s="51"/>
      <c r="C25" s="43"/>
      <c r="D25" s="51"/>
    </row>
    <row r="26" spans="1:4">
      <c r="A26" s="43"/>
      <c r="B26" s="51"/>
      <c r="C26" s="43"/>
      <c r="D26" s="51"/>
    </row>
    <row r="27" spans="1:4">
      <c r="A27" s="43"/>
      <c r="B27" s="51"/>
      <c r="C27" s="43"/>
      <c r="D27" s="51"/>
    </row>
    <row r="28" spans="1:4">
      <c r="A28" s="43"/>
      <c r="B28" s="51"/>
      <c r="C28" s="43"/>
      <c r="D28" s="51"/>
    </row>
    <row r="29" spans="1:4">
      <c r="A29" s="43"/>
      <c r="B29" s="52"/>
      <c r="C29" s="43"/>
      <c r="D29" s="51"/>
    </row>
    <row r="30" spans="1:4">
      <c r="A30" s="43"/>
      <c r="B30" s="51"/>
      <c r="C30" s="43"/>
      <c r="D30" s="51"/>
    </row>
    <row r="31" spans="1:4">
      <c r="A31" s="43"/>
      <c r="B31" s="52"/>
      <c r="C31" s="43"/>
      <c r="D31" s="51"/>
    </row>
    <row r="32" spans="1:4">
      <c r="A32" s="43"/>
      <c r="B32" s="52"/>
      <c r="C32" s="43"/>
      <c r="D32" s="51"/>
    </row>
    <row r="33" spans="1:4">
      <c r="A33" s="43"/>
      <c r="B33" s="51"/>
      <c r="C33" s="43"/>
      <c r="D33" s="51"/>
    </row>
    <row r="34" spans="1:4">
      <c r="A34" s="43"/>
      <c r="B34" s="51"/>
      <c r="C34" s="43"/>
      <c r="D34" s="51"/>
    </row>
    <row r="35" spans="1:4">
      <c r="A35" s="43"/>
      <c r="B35" s="51"/>
      <c r="C35" s="43"/>
      <c r="D35" s="51"/>
    </row>
    <row r="36" spans="1:4">
      <c r="A36" s="43"/>
      <c r="B36" s="51"/>
      <c r="C36" s="43"/>
      <c r="D36" s="51"/>
    </row>
    <row r="37" spans="1:4">
      <c r="A37" s="43"/>
      <c r="B37" s="52"/>
      <c r="C37" s="43"/>
      <c r="D37" s="51"/>
    </row>
    <row r="38" spans="1:4">
      <c r="A38" s="43"/>
      <c r="B38" s="51"/>
      <c r="C38" s="43"/>
      <c r="D38" s="52"/>
    </row>
    <row r="39" spans="1:4">
      <c r="A39" s="43"/>
      <c r="B39" s="51"/>
      <c r="C39" s="43"/>
      <c r="D39" s="52"/>
    </row>
    <row r="40" spans="1:4">
      <c r="A40" s="43"/>
      <c r="B40" s="51"/>
      <c r="C40" s="46"/>
      <c r="D40" s="51"/>
    </row>
    <row r="41" spans="1:4">
      <c r="A41" s="43"/>
      <c r="B41" s="46"/>
      <c r="C41" s="46"/>
      <c r="D41" s="47"/>
    </row>
    <row r="42" spans="1:4">
      <c r="A42" s="43"/>
      <c r="B42" s="44"/>
      <c r="C42" s="44"/>
      <c r="D42" s="45"/>
    </row>
    <row r="43" spans="1:4">
      <c r="A43" s="43"/>
      <c r="B43" s="43"/>
      <c r="C43" s="43"/>
      <c r="D43" s="43"/>
    </row>
  </sheetData>
  <dataValidations count="1">
    <dataValidation allowBlank="1" showInputMessage="1" showErrorMessage="1" prompt="Name of Candidate" sqref="B38:C42 D41 D36 D17"/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76"/>
  <sheetViews>
    <sheetView view="pageBreakPreview" zoomScaleNormal="115" zoomScaleSheetLayoutView="100" workbookViewId="0">
      <pane xSplit="1" ySplit="6" topLeftCell="B55" activePane="bottomRight" state="frozen"/>
      <selection pane="topRight" activeCell="B1" sqref="B1"/>
      <selection pane="bottomLeft" activeCell="A7" sqref="A7"/>
      <selection pane="bottomRight" activeCell="S62" sqref="S62"/>
    </sheetView>
  </sheetViews>
  <sheetFormatPr defaultColWidth="9.140625" defaultRowHeight="12.75"/>
  <cols>
    <col min="1" max="1" width="6.28515625" style="76" bestFit="1" customWidth="1"/>
    <col min="2" max="2" width="30.42578125" style="76" bestFit="1" customWidth="1"/>
    <col min="3" max="3" width="3" style="76" customWidth="1"/>
    <col min="4" max="4" width="7.7109375" style="115" customWidth="1"/>
    <col min="5" max="5" width="3.42578125" style="115" customWidth="1"/>
    <col min="6" max="6" width="7.7109375" style="115" customWidth="1"/>
    <col min="7" max="7" width="3.42578125" style="115" customWidth="1"/>
    <col min="8" max="8" width="7.7109375" style="115" customWidth="1"/>
    <col min="9" max="9" width="3.5703125" style="115" customWidth="1"/>
    <col min="10" max="10" width="7.7109375" style="115" customWidth="1"/>
    <col min="11" max="11" width="3.7109375" style="115" customWidth="1"/>
    <col min="12" max="12" width="7.7109375" style="115" customWidth="1"/>
    <col min="13" max="13" width="4.140625" style="115" customWidth="1"/>
    <col min="14" max="14" width="7.7109375" style="115" customWidth="1"/>
    <col min="15" max="15" width="3.85546875" style="115" customWidth="1"/>
    <col min="16" max="16" width="9" style="115" bestFit="1" customWidth="1"/>
    <col min="17" max="17" width="3.85546875" style="115" customWidth="1"/>
    <col min="18" max="19" width="7.7109375" style="76" customWidth="1"/>
    <col min="20" max="20" width="3.7109375" style="76" customWidth="1"/>
    <col min="21" max="21" width="4.140625" style="76" customWidth="1"/>
    <col min="22" max="22" width="3.42578125" style="76" bestFit="1" customWidth="1"/>
    <col min="23" max="23" width="5.5703125" style="76" bestFit="1" customWidth="1"/>
    <col min="24" max="24" width="3.140625" style="76" bestFit="1" customWidth="1"/>
    <col min="25" max="16384" width="9.140625" style="76"/>
  </cols>
  <sheetData>
    <row r="1" spans="1:38">
      <c r="A1" s="141" t="str">
        <f>TITLE!B1</f>
        <v>JAWAHAR NAVODAYA VIDYALAYA, SCHOOL __________ NAME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</row>
    <row r="2" spans="1:38">
      <c r="A2" s="141" t="str">
        <f>TITLE!B2</f>
        <v>CONSOLIDATED RESULT 2025-26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</row>
    <row r="3" spans="1:38">
      <c r="A3" s="141" t="str">
        <f>TITLE!B3</f>
        <v>PRE-BOARD-2 RESULT-DECEMBER-2025-26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</row>
    <row r="4" spans="1:38">
      <c r="A4" s="142" t="s">
        <v>46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</row>
    <row r="5" spans="1:38" ht="12.75" customHeight="1">
      <c r="A5" s="143" t="s">
        <v>0</v>
      </c>
      <c r="B5" s="143" t="s">
        <v>1</v>
      </c>
      <c r="C5" s="144" t="s">
        <v>85</v>
      </c>
      <c r="D5" s="143" t="s">
        <v>39</v>
      </c>
      <c r="E5" s="143"/>
      <c r="F5" s="143" t="s">
        <v>2</v>
      </c>
      <c r="G5" s="143"/>
      <c r="H5" s="143" t="s">
        <v>4</v>
      </c>
      <c r="I5" s="143"/>
      <c r="J5" s="143" t="s">
        <v>10</v>
      </c>
      <c r="K5" s="143"/>
      <c r="L5" s="143" t="s">
        <v>5</v>
      </c>
      <c r="M5" s="143"/>
      <c r="N5" s="143" t="s">
        <v>6</v>
      </c>
      <c r="O5" s="143"/>
      <c r="P5" s="139" t="s">
        <v>77</v>
      </c>
      <c r="Q5" s="140"/>
      <c r="R5" s="77" t="s">
        <v>7</v>
      </c>
      <c r="S5" s="77" t="s">
        <v>8</v>
      </c>
      <c r="T5" s="147" t="s">
        <v>9</v>
      </c>
      <c r="U5" s="147" t="s">
        <v>20</v>
      </c>
    </row>
    <row r="6" spans="1:38" ht="22.5" customHeight="1">
      <c r="A6" s="143"/>
      <c r="B6" s="143"/>
      <c r="C6" s="145"/>
      <c r="D6" s="78">
        <v>80</v>
      </c>
      <c r="E6" s="79" t="s">
        <v>9</v>
      </c>
      <c r="F6" s="78">
        <v>80</v>
      </c>
      <c r="G6" s="79" t="s">
        <v>9</v>
      </c>
      <c r="H6" s="78">
        <v>80</v>
      </c>
      <c r="I6" s="79" t="s">
        <v>9</v>
      </c>
      <c r="J6" s="78">
        <v>80</v>
      </c>
      <c r="K6" s="79" t="s">
        <v>9</v>
      </c>
      <c r="L6" s="78">
        <v>80</v>
      </c>
      <c r="M6" s="79" t="s">
        <v>9</v>
      </c>
      <c r="N6" s="78">
        <v>80</v>
      </c>
      <c r="O6" s="79" t="s">
        <v>9</v>
      </c>
      <c r="P6" s="78">
        <v>50</v>
      </c>
      <c r="Q6" s="79" t="s">
        <v>9</v>
      </c>
      <c r="R6" s="78">
        <v>450</v>
      </c>
      <c r="S6" s="78"/>
      <c r="T6" s="147"/>
      <c r="U6" s="147"/>
    </row>
    <row r="7" spans="1:38" s="83" customFormat="1" ht="15.95" customHeight="1">
      <c r="A7" s="80" t="str">
        <f>IF('STUDENT NAMES'!A2&lt;&gt;"",'STUDENT NAMES'!A2,"")</f>
        <v/>
      </c>
      <c r="B7" s="81" t="str">
        <f>IF( 'STUDENT NAMES'!B2&lt;&gt;"",'STUDENT NAMES'!B2,"")</f>
        <v/>
      </c>
      <c r="C7" s="81"/>
      <c r="D7" s="82"/>
      <c r="E7" s="82" t="str">
        <f>IF(D7&gt;0,RANK(D7,$D$7:$D$53,0),"")</f>
        <v/>
      </c>
      <c r="F7" s="82"/>
      <c r="G7" s="82" t="str">
        <f>IF(F7&gt;0,RANK(F7,$F$7:$F$53,0),"")</f>
        <v/>
      </c>
      <c r="H7" s="82"/>
      <c r="I7" s="82" t="str">
        <f>IF(H7&gt;0,RANK(H7,$H$7:$H$53,0),"")</f>
        <v/>
      </c>
      <c r="J7" s="82"/>
      <c r="K7" s="82" t="str">
        <f>IF(J7&gt;0,RANK(J7,$J$7:$J$53,0),"")</f>
        <v/>
      </c>
      <c r="L7" s="82"/>
      <c r="M7" s="82" t="str">
        <f>IF(L7&gt;0,RANK(L7,$L$7:$L$53,0),"")</f>
        <v/>
      </c>
      <c r="N7" s="82"/>
      <c r="O7" s="82" t="str">
        <f>IF(N7&gt;0,RANK(N7,$N$7:$N$53,0),"")</f>
        <v/>
      </c>
      <c r="P7" s="82"/>
      <c r="Q7" s="82" t="str">
        <f>IF(P7&gt;0,RANK(P7,$P$7:$P$53,0),"")</f>
        <v/>
      </c>
      <c r="R7" s="22" t="str">
        <f>IF(D7&gt;0,SUM(ROUND(D7,0)+ROUND(F7,0)+ROUND(H7,0)+ROUND(J7,0)+ROUND(L7,0)+ROUND(N7,0)+ROUND(P7,0)),"")</f>
        <v/>
      </c>
      <c r="S7" s="23" t="str">
        <f>IF(R7&lt;&gt;"",R7/450*100,"")</f>
        <v/>
      </c>
      <c r="T7" s="22" t="str">
        <f>IF(S7&lt;&gt;"",RANK(S7,$S$7:$S$52,0),"")</f>
        <v/>
      </c>
      <c r="U7" s="21" t="str">
        <f>IF(T7&lt;&gt;"",IF(S7&gt;=91,"A1",IF(S7&gt;=81,"A2",IF(S7&gt;=71,"B1",IF(S7&gt;=61,"B2",IF(S7&gt;=51,"C1",IF(S7&gt;=41,"C2",IF(S7&gt;=33,"D",IF(S7&gt;=21,"E1","E2")))))))),"")</f>
        <v/>
      </c>
      <c r="AK7" s="83">
        <v>57</v>
      </c>
      <c r="AL7" s="83">
        <f>AK7+5</f>
        <v>62</v>
      </c>
    </row>
    <row r="8" spans="1:38" s="83" customFormat="1" ht="15.95" customHeight="1">
      <c r="A8" s="80" t="str">
        <f>IF('STUDENT NAMES'!A3&lt;&gt;"",'STUDENT NAMES'!A3,"")</f>
        <v/>
      </c>
      <c r="B8" s="81" t="str">
        <f>IF( 'STUDENT NAMES'!B3&lt;&gt;"",'STUDENT NAMES'!B3,"")</f>
        <v/>
      </c>
      <c r="C8" s="81"/>
      <c r="D8" s="82"/>
      <c r="E8" s="82" t="str">
        <f t="shared" ref="E8:E53" si="0">IF(D8&gt;0,RANK(D8,$D$7:$D$53,0),"")</f>
        <v/>
      </c>
      <c r="F8" s="82"/>
      <c r="G8" s="82" t="str">
        <f t="shared" ref="G8:G53" si="1">IF(F8&gt;0,RANK(F8,$F$7:$F$53,0),"")</f>
        <v/>
      </c>
      <c r="H8" s="82"/>
      <c r="I8" s="82" t="str">
        <f t="shared" ref="I8:I53" si="2">IF(H8&gt;0,RANK(H8,$H$7:$H$53,0),"")</f>
        <v/>
      </c>
      <c r="J8" s="82"/>
      <c r="K8" s="82" t="str">
        <f t="shared" ref="K8:K53" si="3">IF(J8&gt;0,RANK(J8,$J$7:$J$53,0),"")</f>
        <v/>
      </c>
      <c r="L8" s="82"/>
      <c r="M8" s="82" t="str">
        <f t="shared" ref="M8:M53" si="4">IF(L8&gt;0,RANK(L8,$L$7:$L$53,0),"")</f>
        <v/>
      </c>
      <c r="N8" s="82"/>
      <c r="O8" s="82" t="str">
        <f t="shared" ref="O8:O53" si="5">IF(N8&gt;0,RANK(N8,$N$7:$N$53,0),"")</f>
        <v/>
      </c>
      <c r="P8" s="82"/>
      <c r="Q8" s="82" t="str">
        <f t="shared" ref="Q8:Q53" si="6">IF(P8&gt;0,RANK(P8,$P$7:$P$53,0),"")</f>
        <v/>
      </c>
      <c r="R8" s="22" t="str">
        <f t="shared" ref="R8:R53" si="7">IF(D8&gt;0,SUM(ROUND(D8,0)+ROUND(F8,0)+ROUND(H8,0)+ROUND(J8,0)+ROUND(L8,0)+ROUND(N8,0)+ROUND(P8,0)),"")</f>
        <v/>
      </c>
      <c r="S8" s="23" t="str">
        <f t="shared" ref="S8:S53" si="8">IF(R8&lt;&gt;"",R8/450*100,"")</f>
        <v/>
      </c>
      <c r="T8" s="22" t="str">
        <f t="shared" ref="T8:T53" si="9">IF(S8&lt;&gt;"",RANK(S8,$S$7:$S$52,0),"")</f>
        <v/>
      </c>
      <c r="U8" s="21" t="str">
        <f t="shared" ref="U8:U53" si="10">IF(T8&lt;&gt;"",IF(S8&gt;=91,"A1",IF(S8&gt;=81,"A2",IF(S8&gt;=71,"B1",IF(S8&gt;=61,"B2",IF(S8&gt;=51,"C1",IF(S8&gt;=41,"C2",IF(S8&gt;=33,"D",IF(S8&gt;=21,"E1","E2")))))))),"")</f>
        <v/>
      </c>
      <c r="AK8" s="83">
        <v>17</v>
      </c>
      <c r="AL8" s="83">
        <f t="shared" ref="AL8:AL42" si="11">AK8+5</f>
        <v>22</v>
      </c>
    </row>
    <row r="9" spans="1:38" s="83" customFormat="1" ht="15.95" customHeight="1">
      <c r="A9" s="80" t="str">
        <f>IF('STUDENT NAMES'!A4&lt;&gt;"",'STUDENT NAMES'!A4,"")</f>
        <v/>
      </c>
      <c r="B9" s="81" t="str">
        <f>IF( 'STUDENT NAMES'!B4&lt;&gt;"",'STUDENT NAMES'!B4,"")</f>
        <v/>
      </c>
      <c r="C9" s="81"/>
      <c r="D9" s="82"/>
      <c r="E9" s="82" t="str">
        <f t="shared" si="0"/>
        <v/>
      </c>
      <c r="F9" s="82"/>
      <c r="G9" s="82" t="str">
        <f t="shared" si="1"/>
        <v/>
      </c>
      <c r="H9" s="82"/>
      <c r="I9" s="82" t="str">
        <f t="shared" si="2"/>
        <v/>
      </c>
      <c r="J9" s="82"/>
      <c r="K9" s="82" t="str">
        <f t="shared" si="3"/>
        <v/>
      </c>
      <c r="L9" s="82"/>
      <c r="M9" s="82" t="str">
        <f t="shared" si="4"/>
        <v/>
      </c>
      <c r="N9" s="82"/>
      <c r="O9" s="82" t="str">
        <f t="shared" si="5"/>
        <v/>
      </c>
      <c r="P9" s="82"/>
      <c r="Q9" s="82" t="str">
        <f t="shared" si="6"/>
        <v/>
      </c>
      <c r="R9" s="22" t="str">
        <f t="shared" si="7"/>
        <v/>
      </c>
      <c r="S9" s="23" t="str">
        <f t="shared" si="8"/>
        <v/>
      </c>
      <c r="T9" s="22" t="str">
        <f t="shared" si="9"/>
        <v/>
      </c>
      <c r="U9" s="21" t="str">
        <f t="shared" si="10"/>
        <v/>
      </c>
      <c r="AK9" s="83">
        <v>45</v>
      </c>
      <c r="AL9" s="83">
        <f t="shared" si="11"/>
        <v>50</v>
      </c>
    </row>
    <row r="10" spans="1:38" s="83" customFormat="1" ht="15.95" customHeight="1">
      <c r="A10" s="80" t="str">
        <f>IF('STUDENT NAMES'!A5&lt;&gt;"",'STUDENT NAMES'!A5,"")</f>
        <v/>
      </c>
      <c r="B10" s="81" t="str">
        <f>IF( 'STUDENT NAMES'!B5&lt;&gt;"",'STUDENT NAMES'!B5,"")</f>
        <v/>
      </c>
      <c r="C10" s="81" t="s">
        <v>86</v>
      </c>
      <c r="D10" s="82"/>
      <c r="E10" s="82" t="str">
        <f t="shared" si="0"/>
        <v/>
      </c>
      <c r="F10" s="82"/>
      <c r="G10" s="82" t="str">
        <f t="shared" si="1"/>
        <v/>
      </c>
      <c r="H10" s="82"/>
      <c r="I10" s="82" t="str">
        <f t="shared" si="2"/>
        <v/>
      </c>
      <c r="J10" s="82"/>
      <c r="K10" s="82" t="str">
        <f t="shared" si="3"/>
        <v/>
      </c>
      <c r="L10" s="82"/>
      <c r="M10" s="82" t="str">
        <f t="shared" si="4"/>
        <v/>
      </c>
      <c r="N10" s="82"/>
      <c r="O10" s="82" t="str">
        <f t="shared" si="5"/>
        <v/>
      </c>
      <c r="P10" s="82"/>
      <c r="Q10" s="82" t="str">
        <f t="shared" si="6"/>
        <v/>
      </c>
      <c r="R10" s="22" t="str">
        <f t="shared" si="7"/>
        <v/>
      </c>
      <c r="S10" s="23" t="str">
        <f t="shared" si="8"/>
        <v/>
      </c>
      <c r="T10" s="22" t="str">
        <f t="shared" si="9"/>
        <v/>
      </c>
      <c r="U10" s="21" t="str">
        <f t="shared" si="10"/>
        <v/>
      </c>
      <c r="AK10" s="83">
        <v>18</v>
      </c>
      <c r="AL10" s="83">
        <f t="shared" si="11"/>
        <v>23</v>
      </c>
    </row>
    <row r="11" spans="1:38" s="83" customFormat="1" ht="15.95" customHeight="1">
      <c r="A11" s="80" t="str">
        <f>IF('STUDENT NAMES'!A6&lt;&gt;"",'STUDENT NAMES'!A6,"")</f>
        <v/>
      </c>
      <c r="B11" s="81" t="str">
        <f>IF( 'STUDENT NAMES'!B6&lt;&gt;"",'STUDENT NAMES'!B6,"")</f>
        <v/>
      </c>
      <c r="C11" s="81"/>
      <c r="D11" s="82"/>
      <c r="E11" s="82" t="str">
        <f t="shared" si="0"/>
        <v/>
      </c>
      <c r="F11" s="82"/>
      <c r="G11" s="82" t="str">
        <f t="shared" si="1"/>
        <v/>
      </c>
      <c r="H11" s="82"/>
      <c r="I11" s="82" t="str">
        <f t="shared" si="2"/>
        <v/>
      </c>
      <c r="J11" s="82"/>
      <c r="K11" s="82" t="str">
        <f t="shared" si="3"/>
        <v/>
      </c>
      <c r="L11" s="82"/>
      <c r="M11" s="82" t="str">
        <f t="shared" si="4"/>
        <v/>
      </c>
      <c r="N11" s="82"/>
      <c r="O11" s="82" t="str">
        <f t="shared" si="5"/>
        <v/>
      </c>
      <c r="P11" s="82"/>
      <c r="Q11" s="82" t="str">
        <f t="shared" si="6"/>
        <v/>
      </c>
      <c r="R11" s="22" t="str">
        <f t="shared" si="7"/>
        <v/>
      </c>
      <c r="S11" s="23" t="str">
        <f t="shared" si="8"/>
        <v/>
      </c>
      <c r="T11" s="22" t="str">
        <f t="shared" si="9"/>
        <v/>
      </c>
      <c r="U11" s="21" t="str">
        <f t="shared" si="10"/>
        <v/>
      </c>
      <c r="AK11" s="83">
        <v>42</v>
      </c>
      <c r="AL11" s="83">
        <f t="shared" si="11"/>
        <v>47</v>
      </c>
    </row>
    <row r="12" spans="1:38" s="83" customFormat="1" ht="15.95" customHeight="1">
      <c r="A12" s="80" t="str">
        <f>IF('STUDENT NAMES'!A7&lt;&gt;"",'STUDENT NAMES'!A7,"")</f>
        <v/>
      </c>
      <c r="B12" s="81" t="str">
        <f>IF( 'STUDENT NAMES'!B7&lt;&gt;"",'STUDENT NAMES'!B7,"")</f>
        <v/>
      </c>
      <c r="C12" s="81"/>
      <c r="D12" s="82"/>
      <c r="E12" s="82" t="str">
        <f t="shared" si="0"/>
        <v/>
      </c>
      <c r="F12" s="82"/>
      <c r="G12" s="82" t="str">
        <f t="shared" si="1"/>
        <v/>
      </c>
      <c r="H12" s="82"/>
      <c r="I12" s="82" t="str">
        <f t="shared" si="2"/>
        <v/>
      </c>
      <c r="J12" s="82"/>
      <c r="K12" s="82" t="str">
        <f t="shared" si="3"/>
        <v/>
      </c>
      <c r="L12" s="82"/>
      <c r="M12" s="82" t="str">
        <f t="shared" si="4"/>
        <v/>
      </c>
      <c r="N12" s="82"/>
      <c r="O12" s="82" t="str">
        <f t="shared" si="5"/>
        <v/>
      </c>
      <c r="P12" s="82"/>
      <c r="Q12" s="82" t="str">
        <f t="shared" si="6"/>
        <v/>
      </c>
      <c r="R12" s="22" t="str">
        <f t="shared" si="7"/>
        <v/>
      </c>
      <c r="S12" s="23" t="str">
        <f t="shared" si="8"/>
        <v/>
      </c>
      <c r="T12" s="22" t="str">
        <f t="shared" si="9"/>
        <v/>
      </c>
      <c r="U12" s="21" t="str">
        <f t="shared" si="10"/>
        <v/>
      </c>
      <c r="AK12" s="83">
        <v>14</v>
      </c>
      <c r="AL12" s="83">
        <f t="shared" si="11"/>
        <v>19</v>
      </c>
    </row>
    <row r="13" spans="1:38" s="83" customFormat="1" ht="15.95" customHeight="1">
      <c r="A13" s="80" t="str">
        <f>IF('STUDENT NAMES'!A8&lt;&gt;"",'STUDENT NAMES'!A8,"")</f>
        <v/>
      </c>
      <c r="B13" s="81" t="str">
        <f>IF( 'STUDENT NAMES'!B8&lt;&gt;"",'STUDENT NAMES'!B8,"")</f>
        <v/>
      </c>
      <c r="C13" s="81"/>
      <c r="D13" s="82"/>
      <c r="E13" s="82" t="str">
        <f t="shared" si="0"/>
        <v/>
      </c>
      <c r="F13" s="82"/>
      <c r="G13" s="82" t="str">
        <f t="shared" si="1"/>
        <v/>
      </c>
      <c r="H13" s="82"/>
      <c r="I13" s="82" t="str">
        <f t="shared" si="2"/>
        <v/>
      </c>
      <c r="J13" s="82"/>
      <c r="K13" s="82" t="str">
        <f t="shared" si="3"/>
        <v/>
      </c>
      <c r="L13" s="82"/>
      <c r="M13" s="82" t="str">
        <f t="shared" si="4"/>
        <v/>
      </c>
      <c r="N13" s="82"/>
      <c r="O13" s="82" t="str">
        <f t="shared" si="5"/>
        <v/>
      </c>
      <c r="P13" s="82"/>
      <c r="Q13" s="82" t="str">
        <f t="shared" si="6"/>
        <v/>
      </c>
      <c r="R13" s="22" t="str">
        <f t="shared" si="7"/>
        <v/>
      </c>
      <c r="S13" s="23" t="str">
        <f t="shared" si="8"/>
        <v/>
      </c>
      <c r="T13" s="22" t="str">
        <f t="shared" si="9"/>
        <v/>
      </c>
      <c r="U13" s="21" t="str">
        <f t="shared" si="10"/>
        <v/>
      </c>
      <c r="AK13" s="83">
        <v>34</v>
      </c>
      <c r="AL13" s="83">
        <f t="shared" si="11"/>
        <v>39</v>
      </c>
    </row>
    <row r="14" spans="1:38" s="83" customFormat="1" ht="15.95" customHeight="1">
      <c r="A14" s="80" t="str">
        <f>IF('STUDENT NAMES'!A9&lt;&gt;"",'STUDENT NAMES'!A9,"")</f>
        <v/>
      </c>
      <c r="B14" s="81" t="str">
        <f>IF( 'STUDENT NAMES'!B9&lt;&gt;"",'STUDENT NAMES'!B9,"")</f>
        <v/>
      </c>
      <c r="C14" s="81"/>
      <c r="D14" s="84"/>
      <c r="E14" s="82" t="str">
        <f t="shared" si="0"/>
        <v/>
      </c>
      <c r="F14" s="82"/>
      <c r="G14" s="82" t="str">
        <f t="shared" si="1"/>
        <v/>
      </c>
      <c r="H14" s="82"/>
      <c r="I14" s="82" t="str">
        <f t="shared" si="2"/>
        <v/>
      </c>
      <c r="J14" s="82"/>
      <c r="K14" s="82" t="str">
        <f t="shared" si="3"/>
        <v/>
      </c>
      <c r="L14" s="82"/>
      <c r="M14" s="82" t="str">
        <f t="shared" si="4"/>
        <v/>
      </c>
      <c r="N14" s="82"/>
      <c r="O14" s="82" t="str">
        <f t="shared" si="5"/>
        <v/>
      </c>
      <c r="P14" s="82"/>
      <c r="Q14" s="82" t="str">
        <f t="shared" si="6"/>
        <v/>
      </c>
      <c r="R14" s="22" t="str">
        <f t="shared" si="7"/>
        <v/>
      </c>
      <c r="S14" s="23" t="str">
        <f t="shared" si="8"/>
        <v/>
      </c>
      <c r="T14" s="22" t="str">
        <f t="shared" si="9"/>
        <v/>
      </c>
      <c r="U14" s="21" t="str">
        <f t="shared" si="10"/>
        <v/>
      </c>
      <c r="AK14" s="83">
        <v>9</v>
      </c>
      <c r="AL14" s="83">
        <f t="shared" si="11"/>
        <v>14</v>
      </c>
    </row>
    <row r="15" spans="1:38" s="83" customFormat="1" ht="15.95" customHeight="1">
      <c r="A15" s="80" t="str">
        <f>IF('STUDENT NAMES'!A10&lt;&gt;"",'STUDENT NAMES'!A10,"")</f>
        <v/>
      </c>
      <c r="B15" s="81" t="str">
        <f>IF( 'STUDENT NAMES'!B10&lt;&gt;"",'STUDENT NAMES'!B10,"")</f>
        <v/>
      </c>
      <c r="C15" s="81" t="s">
        <v>86</v>
      </c>
      <c r="D15" s="82"/>
      <c r="E15" s="82" t="str">
        <f t="shared" si="0"/>
        <v/>
      </c>
      <c r="F15" s="82"/>
      <c r="G15" s="82" t="str">
        <f t="shared" si="1"/>
        <v/>
      </c>
      <c r="H15" s="82"/>
      <c r="I15" s="82" t="str">
        <f t="shared" si="2"/>
        <v/>
      </c>
      <c r="J15" s="82"/>
      <c r="K15" s="82" t="str">
        <f t="shared" si="3"/>
        <v/>
      </c>
      <c r="L15" s="82"/>
      <c r="M15" s="82" t="str">
        <f t="shared" si="4"/>
        <v/>
      </c>
      <c r="N15" s="82"/>
      <c r="O15" s="82" t="str">
        <f t="shared" si="5"/>
        <v/>
      </c>
      <c r="P15" s="82"/>
      <c r="Q15" s="82" t="str">
        <f t="shared" si="6"/>
        <v/>
      </c>
      <c r="R15" s="22" t="str">
        <f t="shared" si="7"/>
        <v/>
      </c>
      <c r="S15" s="23" t="str">
        <f t="shared" si="8"/>
        <v/>
      </c>
      <c r="T15" s="22" t="str">
        <f t="shared" si="9"/>
        <v/>
      </c>
      <c r="U15" s="21" t="str">
        <f t="shared" si="10"/>
        <v/>
      </c>
      <c r="AK15" s="83">
        <v>19</v>
      </c>
      <c r="AL15" s="83">
        <f t="shared" si="11"/>
        <v>24</v>
      </c>
    </row>
    <row r="16" spans="1:38" s="83" customFormat="1" ht="15.95" customHeight="1">
      <c r="A16" s="80" t="str">
        <f>IF('STUDENT NAMES'!A11&lt;&gt;"",'STUDENT NAMES'!A11,"")</f>
        <v/>
      </c>
      <c r="B16" s="81" t="str">
        <f>IF( 'STUDENT NAMES'!B11&lt;&gt;"",'STUDENT NAMES'!B11,"")</f>
        <v/>
      </c>
      <c r="C16" s="81" t="s">
        <v>86</v>
      </c>
      <c r="D16" s="82"/>
      <c r="E16" s="82" t="str">
        <f t="shared" si="0"/>
        <v/>
      </c>
      <c r="F16" s="82"/>
      <c r="G16" s="82" t="str">
        <f t="shared" si="1"/>
        <v/>
      </c>
      <c r="H16" s="82"/>
      <c r="I16" s="82" t="str">
        <f t="shared" si="2"/>
        <v/>
      </c>
      <c r="J16" s="82"/>
      <c r="K16" s="82" t="str">
        <f t="shared" si="3"/>
        <v/>
      </c>
      <c r="L16" s="82"/>
      <c r="M16" s="82" t="str">
        <f t="shared" si="4"/>
        <v/>
      </c>
      <c r="N16" s="82"/>
      <c r="O16" s="82" t="str">
        <f t="shared" si="5"/>
        <v/>
      </c>
      <c r="P16" s="82"/>
      <c r="Q16" s="82" t="str">
        <f t="shared" si="6"/>
        <v/>
      </c>
      <c r="R16" s="22" t="str">
        <f t="shared" si="7"/>
        <v/>
      </c>
      <c r="S16" s="23" t="str">
        <f t="shared" si="8"/>
        <v/>
      </c>
      <c r="T16" s="22" t="str">
        <f t="shared" si="9"/>
        <v/>
      </c>
      <c r="U16" s="21" t="str">
        <f t="shared" si="10"/>
        <v/>
      </c>
      <c r="AK16" s="83">
        <v>28</v>
      </c>
      <c r="AL16" s="83">
        <f t="shared" si="11"/>
        <v>33</v>
      </c>
    </row>
    <row r="17" spans="1:38" s="83" customFormat="1" ht="15.95" customHeight="1">
      <c r="A17" s="80" t="str">
        <f>IF('STUDENT NAMES'!A12&lt;&gt;"",'STUDENT NAMES'!A12,"")</f>
        <v/>
      </c>
      <c r="B17" s="81" t="str">
        <f>IF( 'STUDENT NAMES'!B12&lt;&gt;"",'STUDENT NAMES'!B12,"")</f>
        <v/>
      </c>
      <c r="C17" s="81"/>
      <c r="D17" s="82"/>
      <c r="E17" s="82" t="str">
        <f t="shared" si="0"/>
        <v/>
      </c>
      <c r="F17" s="82"/>
      <c r="G17" s="82" t="str">
        <f t="shared" si="1"/>
        <v/>
      </c>
      <c r="H17" s="82"/>
      <c r="I17" s="82" t="str">
        <f t="shared" si="2"/>
        <v/>
      </c>
      <c r="J17" s="82"/>
      <c r="K17" s="82" t="str">
        <f t="shared" si="3"/>
        <v/>
      </c>
      <c r="L17" s="82"/>
      <c r="M17" s="82" t="str">
        <f t="shared" si="4"/>
        <v/>
      </c>
      <c r="N17" s="82"/>
      <c r="O17" s="82" t="str">
        <f t="shared" si="5"/>
        <v/>
      </c>
      <c r="P17" s="82"/>
      <c r="Q17" s="82" t="str">
        <f t="shared" si="6"/>
        <v/>
      </c>
      <c r="R17" s="22" t="str">
        <f t="shared" si="7"/>
        <v/>
      </c>
      <c r="S17" s="23" t="str">
        <f t="shared" si="8"/>
        <v/>
      </c>
      <c r="T17" s="22" t="str">
        <f t="shared" si="9"/>
        <v/>
      </c>
      <c r="U17" s="21" t="str">
        <f t="shared" si="10"/>
        <v/>
      </c>
      <c r="AK17" s="83">
        <v>22</v>
      </c>
      <c r="AL17" s="83">
        <f t="shared" si="11"/>
        <v>27</v>
      </c>
    </row>
    <row r="18" spans="1:38" s="83" customFormat="1" ht="15.95" customHeight="1">
      <c r="A18" s="80" t="str">
        <f>IF('STUDENT NAMES'!A13&lt;&gt;"",'STUDENT NAMES'!A13,"")</f>
        <v/>
      </c>
      <c r="B18" s="81" t="str">
        <f>IF( 'STUDENT NAMES'!B13&lt;&gt;"",'STUDENT NAMES'!B13,"")</f>
        <v/>
      </c>
      <c r="C18" s="81"/>
      <c r="D18" s="82"/>
      <c r="E18" s="82" t="str">
        <f t="shared" si="0"/>
        <v/>
      </c>
      <c r="F18" s="82"/>
      <c r="G18" s="82" t="str">
        <f t="shared" si="1"/>
        <v/>
      </c>
      <c r="H18" s="82"/>
      <c r="I18" s="82" t="str">
        <f t="shared" si="2"/>
        <v/>
      </c>
      <c r="J18" s="82"/>
      <c r="K18" s="82" t="str">
        <f t="shared" si="3"/>
        <v/>
      </c>
      <c r="L18" s="82"/>
      <c r="M18" s="82" t="str">
        <f t="shared" si="4"/>
        <v/>
      </c>
      <c r="N18" s="82"/>
      <c r="O18" s="82" t="str">
        <f t="shared" si="5"/>
        <v/>
      </c>
      <c r="P18" s="82"/>
      <c r="Q18" s="82" t="str">
        <f t="shared" si="6"/>
        <v/>
      </c>
      <c r="R18" s="22" t="str">
        <f t="shared" si="7"/>
        <v/>
      </c>
      <c r="S18" s="23" t="str">
        <f t="shared" si="8"/>
        <v/>
      </c>
      <c r="T18" s="22" t="str">
        <f t="shared" si="9"/>
        <v/>
      </c>
      <c r="U18" s="21" t="str">
        <f t="shared" si="10"/>
        <v/>
      </c>
      <c r="AK18" s="83">
        <v>8</v>
      </c>
      <c r="AL18" s="83">
        <f t="shared" si="11"/>
        <v>13</v>
      </c>
    </row>
    <row r="19" spans="1:38" s="83" customFormat="1" ht="15.95" customHeight="1">
      <c r="A19" s="80" t="str">
        <f>IF('STUDENT NAMES'!A14&lt;&gt;"",'STUDENT NAMES'!A14,"")</f>
        <v/>
      </c>
      <c r="B19" s="81" t="str">
        <f>IF( 'STUDENT NAMES'!B14&lt;&gt;"",'STUDENT NAMES'!B14,"")</f>
        <v/>
      </c>
      <c r="C19" s="81"/>
      <c r="D19" s="82"/>
      <c r="E19" s="82" t="str">
        <f t="shared" si="0"/>
        <v/>
      </c>
      <c r="F19" s="82"/>
      <c r="G19" s="82" t="str">
        <f t="shared" si="1"/>
        <v/>
      </c>
      <c r="H19" s="82"/>
      <c r="I19" s="82" t="str">
        <f t="shared" si="2"/>
        <v/>
      </c>
      <c r="J19" s="82"/>
      <c r="K19" s="82" t="str">
        <f t="shared" si="3"/>
        <v/>
      </c>
      <c r="L19" s="82"/>
      <c r="M19" s="82" t="str">
        <f t="shared" si="4"/>
        <v/>
      </c>
      <c r="N19" s="82"/>
      <c r="O19" s="82" t="str">
        <f t="shared" si="5"/>
        <v/>
      </c>
      <c r="P19" s="82"/>
      <c r="Q19" s="82" t="str">
        <f t="shared" si="6"/>
        <v/>
      </c>
      <c r="R19" s="22" t="str">
        <f t="shared" si="7"/>
        <v/>
      </c>
      <c r="S19" s="23" t="str">
        <f t="shared" si="8"/>
        <v/>
      </c>
      <c r="T19" s="22" t="str">
        <f t="shared" si="9"/>
        <v/>
      </c>
      <c r="U19" s="21" t="str">
        <f t="shared" si="10"/>
        <v/>
      </c>
      <c r="AK19" s="83">
        <v>9</v>
      </c>
      <c r="AL19" s="83">
        <f t="shared" si="11"/>
        <v>14</v>
      </c>
    </row>
    <row r="20" spans="1:38" s="83" customFormat="1" ht="15.95" customHeight="1">
      <c r="A20" s="80" t="str">
        <f>IF('STUDENT NAMES'!A15&lt;&gt;"",'STUDENT NAMES'!A15,"")</f>
        <v/>
      </c>
      <c r="B20" s="81" t="str">
        <f>IF( 'STUDENT NAMES'!B15&lt;&gt;"",'STUDENT NAMES'!B15,"")</f>
        <v/>
      </c>
      <c r="C20" s="81"/>
      <c r="D20" s="82"/>
      <c r="E20" s="82" t="str">
        <f t="shared" si="0"/>
        <v/>
      </c>
      <c r="F20" s="82"/>
      <c r="G20" s="82" t="str">
        <f t="shared" si="1"/>
        <v/>
      </c>
      <c r="H20" s="82"/>
      <c r="I20" s="82" t="str">
        <f t="shared" si="2"/>
        <v/>
      </c>
      <c r="J20" s="82"/>
      <c r="K20" s="82" t="str">
        <f t="shared" si="3"/>
        <v/>
      </c>
      <c r="L20" s="82"/>
      <c r="M20" s="82" t="str">
        <f t="shared" si="4"/>
        <v/>
      </c>
      <c r="N20" s="82"/>
      <c r="O20" s="82" t="str">
        <f t="shared" si="5"/>
        <v/>
      </c>
      <c r="P20" s="82"/>
      <c r="Q20" s="82" t="str">
        <f t="shared" si="6"/>
        <v/>
      </c>
      <c r="R20" s="22" t="str">
        <f t="shared" si="7"/>
        <v/>
      </c>
      <c r="S20" s="23" t="str">
        <f t="shared" si="8"/>
        <v/>
      </c>
      <c r="T20" s="22" t="str">
        <f t="shared" si="9"/>
        <v/>
      </c>
      <c r="U20" s="21" t="str">
        <f t="shared" si="10"/>
        <v/>
      </c>
      <c r="AK20" s="83">
        <v>30</v>
      </c>
      <c r="AL20" s="83">
        <f t="shared" si="11"/>
        <v>35</v>
      </c>
    </row>
    <row r="21" spans="1:38" s="83" customFormat="1" ht="15.95" customHeight="1">
      <c r="A21" s="80" t="str">
        <f>IF('STUDENT NAMES'!A16&lt;&gt;"",'STUDENT NAMES'!A16,"")</f>
        <v/>
      </c>
      <c r="B21" s="81" t="str">
        <f>IF( 'STUDENT NAMES'!B16&lt;&gt;"",'STUDENT NAMES'!B16,"")</f>
        <v/>
      </c>
      <c r="C21" s="81" t="s">
        <v>86</v>
      </c>
      <c r="D21" s="82"/>
      <c r="E21" s="82" t="str">
        <f t="shared" si="0"/>
        <v/>
      </c>
      <c r="F21" s="82"/>
      <c r="G21" s="82" t="str">
        <f t="shared" si="1"/>
        <v/>
      </c>
      <c r="H21" s="82"/>
      <c r="I21" s="82" t="str">
        <f t="shared" si="2"/>
        <v/>
      </c>
      <c r="J21" s="82"/>
      <c r="K21" s="82" t="str">
        <f t="shared" si="3"/>
        <v/>
      </c>
      <c r="L21" s="82"/>
      <c r="M21" s="82" t="str">
        <f t="shared" si="4"/>
        <v/>
      </c>
      <c r="N21" s="82"/>
      <c r="O21" s="82" t="str">
        <f t="shared" si="5"/>
        <v/>
      </c>
      <c r="P21" s="82"/>
      <c r="Q21" s="82" t="str">
        <f t="shared" si="6"/>
        <v/>
      </c>
      <c r="R21" s="22" t="str">
        <f t="shared" si="7"/>
        <v/>
      </c>
      <c r="S21" s="23" t="str">
        <f t="shared" si="8"/>
        <v/>
      </c>
      <c r="T21" s="22" t="str">
        <f t="shared" si="9"/>
        <v/>
      </c>
      <c r="U21" s="21" t="str">
        <f t="shared" si="10"/>
        <v/>
      </c>
      <c r="AK21" s="83">
        <v>11</v>
      </c>
      <c r="AL21" s="83">
        <f t="shared" si="11"/>
        <v>16</v>
      </c>
    </row>
    <row r="22" spans="1:38" s="83" customFormat="1" ht="15.95" customHeight="1">
      <c r="A22" s="80" t="str">
        <f>IF('STUDENT NAMES'!A17&lt;&gt;"",'STUDENT NAMES'!A17,"")</f>
        <v/>
      </c>
      <c r="B22" s="81" t="str">
        <f>IF( 'STUDENT NAMES'!B17&lt;&gt;"",'STUDENT NAMES'!B17,"")</f>
        <v/>
      </c>
      <c r="C22" s="81" t="s">
        <v>86</v>
      </c>
      <c r="D22" s="82"/>
      <c r="E22" s="82" t="str">
        <f t="shared" si="0"/>
        <v/>
      </c>
      <c r="F22" s="82"/>
      <c r="G22" s="82" t="str">
        <f t="shared" si="1"/>
        <v/>
      </c>
      <c r="H22" s="82"/>
      <c r="I22" s="82" t="str">
        <f t="shared" si="2"/>
        <v/>
      </c>
      <c r="J22" s="82"/>
      <c r="K22" s="82" t="str">
        <f t="shared" si="3"/>
        <v/>
      </c>
      <c r="L22" s="82"/>
      <c r="M22" s="82" t="str">
        <f t="shared" si="4"/>
        <v/>
      </c>
      <c r="N22" s="82"/>
      <c r="O22" s="82" t="str">
        <f t="shared" si="5"/>
        <v/>
      </c>
      <c r="P22" s="82"/>
      <c r="Q22" s="82" t="str">
        <f t="shared" si="6"/>
        <v/>
      </c>
      <c r="R22" s="22" t="str">
        <f t="shared" si="7"/>
        <v/>
      </c>
      <c r="S22" s="23" t="str">
        <f t="shared" si="8"/>
        <v/>
      </c>
      <c r="T22" s="22" t="str">
        <f t="shared" si="9"/>
        <v/>
      </c>
      <c r="U22" s="21" t="str">
        <f t="shared" si="10"/>
        <v/>
      </c>
      <c r="AK22" s="83">
        <v>23</v>
      </c>
      <c r="AL22" s="83">
        <f t="shared" si="11"/>
        <v>28</v>
      </c>
    </row>
    <row r="23" spans="1:38" s="83" customFormat="1" ht="15.95" customHeight="1">
      <c r="A23" s="80" t="str">
        <f>IF('STUDENT NAMES'!A18&lt;&gt;"",'STUDENT NAMES'!A18,"")</f>
        <v/>
      </c>
      <c r="B23" s="81" t="str">
        <f>IF( 'STUDENT NAMES'!B18&lt;&gt;"",'STUDENT NAMES'!B18,"")</f>
        <v/>
      </c>
      <c r="C23" s="81" t="s">
        <v>86</v>
      </c>
      <c r="D23" s="82"/>
      <c r="E23" s="82" t="str">
        <f t="shared" si="0"/>
        <v/>
      </c>
      <c r="F23" s="82"/>
      <c r="G23" s="82" t="str">
        <f t="shared" si="1"/>
        <v/>
      </c>
      <c r="H23" s="82"/>
      <c r="I23" s="82" t="str">
        <f t="shared" si="2"/>
        <v/>
      </c>
      <c r="J23" s="82"/>
      <c r="K23" s="82" t="str">
        <f t="shared" si="3"/>
        <v/>
      </c>
      <c r="L23" s="82"/>
      <c r="M23" s="82" t="str">
        <f t="shared" si="4"/>
        <v/>
      </c>
      <c r="N23" s="82"/>
      <c r="O23" s="82" t="str">
        <f t="shared" si="5"/>
        <v/>
      </c>
      <c r="P23" s="82"/>
      <c r="Q23" s="82" t="str">
        <f t="shared" si="6"/>
        <v/>
      </c>
      <c r="R23" s="22" t="str">
        <f t="shared" si="7"/>
        <v/>
      </c>
      <c r="S23" s="23" t="str">
        <f t="shared" si="8"/>
        <v/>
      </c>
      <c r="T23" s="22" t="str">
        <f t="shared" si="9"/>
        <v/>
      </c>
      <c r="U23" s="21" t="str">
        <f t="shared" si="10"/>
        <v/>
      </c>
      <c r="AK23" s="83">
        <v>24</v>
      </c>
      <c r="AL23" s="83">
        <f t="shared" si="11"/>
        <v>29</v>
      </c>
    </row>
    <row r="24" spans="1:38" s="83" customFormat="1" ht="15.95" customHeight="1">
      <c r="A24" s="80" t="str">
        <f>IF('STUDENT NAMES'!A19&lt;&gt;"",'STUDENT NAMES'!A19,"")</f>
        <v/>
      </c>
      <c r="B24" s="81" t="str">
        <f>IF( 'STUDENT NAMES'!B19&lt;&gt;"",'STUDENT NAMES'!B19,"")</f>
        <v/>
      </c>
      <c r="C24" s="81" t="s">
        <v>86</v>
      </c>
      <c r="D24" s="82"/>
      <c r="E24" s="82" t="str">
        <f t="shared" si="0"/>
        <v/>
      </c>
      <c r="F24" s="82"/>
      <c r="G24" s="82" t="str">
        <f t="shared" si="1"/>
        <v/>
      </c>
      <c r="H24" s="82"/>
      <c r="I24" s="82" t="str">
        <f t="shared" si="2"/>
        <v/>
      </c>
      <c r="J24" s="82"/>
      <c r="K24" s="82" t="str">
        <f t="shared" si="3"/>
        <v/>
      </c>
      <c r="L24" s="82"/>
      <c r="M24" s="82" t="str">
        <f t="shared" si="4"/>
        <v/>
      </c>
      <c r="N24" s="82"/>
      <c r="O24" s="82" t="str">
        <f t="shared" si="5"/>
        <v/>
      </c>
      <c r="P24" s="82"/>
      <c r="Q24" s="82" t="str">
        <f t="shared" si="6"/>
        <v/>
      </c>
      <c r="R24" s="22" t="str">
        <f t="shared" si="7"/>
        <v/>
      </c>
      <c r="S24" s="23" t="str">
        <f t="shared" si="8"/>
        <v/>
      </c>
      <c r="T24" s="22" t="str">
        <f t="shared" si="9"/>
        <v/>
      </c>
      <c r="U24" s="21" t="str">
        <f t="shared" si="10"/>
        <v/>
      </c>
      <c r="AK24" s="83">
        <v>20</v>
      </c>
      <c r="AL24" s="83">
        <f t="shared" si="11"/>
        <v>25</v>
      </c>
    </row>
    <row r="25" spans="1:38" s="83" customFormat="1" ht="15.95" customHeight="1">
      <c r="A25" s="80" t="str">
        <f>IF('STUDENT NAMES'!A20&lt;&gt;"",'STUDENT NAMES'!A20,"")</f>
        <v/>
      </c>
      <c r="B25" s="81" t="str">
        <f>IF( 'STUDENT NAMES'!B20&lt;&gt;"",'STUDENT NAMES'!B20,"")</f>
        <v/>
      </c>
      <c r="C25" s="81"/>
      <c r="D25" s="82"/>
      <c r="E25" s="82" t="str">
        <f t="shared" si="0"/>
        <v/>
      </c>
      <c r="F25" s="82"/>
      <c r="G25" s="82" t="str">
        <f t="shared" si="1"/>
        <v/>
      </c>
      <c r="H25" s="82"/>
      <c r="I25" s="82" t="str">
        <f t="shared" si="2"/>
        <v/>
      </c>
      <c r="J25" s="82"/>
      <c r="K25" s="82" t="str">
        <f t="shared" si="3"/>
        <v/>
      </c>
      <c r="L25" s="82"/>
      <c r="M25" s="82" t="str">
        <f t="shared" si="4"/>
        <v/>
      </c>
      <c r="N25" s="82"/>
      <c r="O25" s="82" t="str">
        <f t="shared" si="5"/>
        <v/>
      </c>
      <c r="P25" s="82"/>
      <c r="Q25" s="82" t="str">
        <f t="shared" si="6"/>
        <v/>
      </c>
      <c r="R25" s="22" t="str">
        <f t="shared" si="7"/>
        <v/>
      </c>
      <c r="S25" s="23" t="str">
        <f t="shared" si="8"/>
        <v/>
      </c>
      <c r="T25" s="22" t="str">
        <f t="shared" si="9"/>
        <v/>
      </c>
      <c r="U25" s="21" t="str">
        <f t="shared" si="10"/>
        <v/>
      </c>
      <c r="AK25" s="83">
        <v>29</v>
      </c>
      <c r="AL25" s="83">
        <f t="shared" si="11"/>
        <v>34</v>
      </c>
    </row>
    <row r="26" spans="1:38" s="83" customFormat="1" ht="15.95" customHeight="1">
      <c r="A26" s="80" t="str">
        <f>IF('STUDENT NAMES'!A21&lt;&gt;"",'STUDENT NAMES'!A21,"")</f>
        <v/>
      </c>
      <c r="B26" s="81" t="str">
        <f>IF( 'STUDENT NAMES'!B21&lt;&gt;"",'STUDENT NAMES'!B21,"")</f>
        <v/>
      </c>
      <c r="C26" s="81"/>
      <c r="D26" s="82"/>
      <c r="E26" s="82" t="str">
        <f t="shared" si="0"/>
        <v/>
      </c>
      <c r="F26" s="82"/>
      <c r="G26" s="82" t="str">
        <f t="shared" si="1"/>
        <v/>
      </c>
      <c r="H26" s="82"/>
      <c r="I26" s="82" t="str">
        <f t="shared" si="2"/>
        <v/>
      </c>
      <c r="J26" s="82"/>
      <c r="K26" s="82" t="str">
        <f t="shared" si="3"/>
        <v/>
      </c>
      <c r="L26" s="82"/>
      <c r="M26" s="82" t="str">
        <f t="shared" si="4"/>
        <v/>
      </c>
      <c r="N26" s="82"/>
      <c r="O26" s="82" t="str">
        <f t="shared" si="5"/>
        <v/>
      </c>
      <c r="P26" s="82"/>
      <c r="Q26" s="82" t="str">
        <f t="shared" si="6"/>
        <v/>
      </c>
      <c r="R26" s="22" t="str">
        <f t="shared" si="7"/>
        <v/>
      </c>
      <c r="S26" s="23" t="str">
        <f t="shared" si="8"/>
        <v/>
      </c>
      <c r="T26" s="22" t="str">
        <f t="shared" si="9"/>
        <v/>
      </c>
      <c r="U26" s="21" t="str">
        <f t="shared" si="10"/>
        <v/>
      </c>
      <c r="AK26" s="83">
        <v>23</v>
      </c>
      <c r="AL26" s="83">
        <f t="shared" si="11"/>
        <v>28</v>
      </c>
    </row>
    <row r="27" spans="1:38" s="83" customFormat="1" ht="15.95" customHeight="1">
      <c r="A27" s="80" t="str">
        <f>IF('STUDENT NAMES'!A22&lt;&gt;"",'STUDENT NAMES'!A22,"")</f>
        <v/>
      </c>
      <c r="B27" s="81" t="str">
        <f>IF( 'STUDENT NAMES'!B22&lt;&gt;"",'STUDENT NAMES'!B22,"")</f>
        <v/>
      </c>
      <c r="C27" s="81"/>
      <c r="D27" s="82"/>
      <c r="E27" s="82" t="str">
        <f t="shared" si="0"/>
        <v/>
      </c>
      <c r="F27" s="82"/>
      <c r="G27" s="82" t="str">
        <f t="shared" si="1"/>
        <v/>
      </c>
      <c r="H27" s="82"/>
      <c r="I27" s="82" t="str">
        <f t="shared" si="2"/>
        <v/>
      </c>
      <c r="J27" s="82"/>
      <c r="K27" s="82" t="str">
        <f t="shared" si="3"/>
        <v/>
      </c>
      <c r="L27" s="82"/>
      <c r="M27" s="82" t="str">
        <f t="shared" si="4"/>
        <v/>
      </c>
      <c r="N27" s="82"/>
      <c r="O27" s="82" t="str">
        <f t="shared" si="5"/>
        <v/>
      </c>
      <c r="P27" s="82"/>
      <c r="Q27" s="82" t="str">
        <f t="shared" si="6"/>
        <v/>
      </c>
      <c r="R27" s="22" t="str">
        <f t="shared" si="7"/>
        <v/>
      </c>
      <c r="S27" s="23" t="str">
        <f t="shared" si="8"/>
        <v/>
      </c>
      <c r="T27" s="22" t="str">
        <f t="shared" si="9"/>
        <v/>
      </c>
      <c r="U27" s="21" t="str">
        <f t="shared" si="10"/>
        <v/>
      </c>
      <c r="AK27" s="83">
        <v>19</v>
      </c>
      <c r="AL27" s="83">
        <f t="shared" si="11"/>
        <v>24</v>
      </c>
    </row>
    <row r="28" spans="1:38" s="83" customFormat="1" ht="15.95" customHeight="1">
      <c r="A28" s="80" t="str">
        <f>IF('STUDENT NAMES'!A23&lt;&gt;"",'STUDENT NAMES'!A23,"")</f>
        <v/>
      </c>
      <c r="B28" s="81" t="str">
        <f>IF( 'STUDENT NAMES'!B23&lt;&gt;"",'STUDENT NAMES'!B23,"")</f>
        <v/>
      </c>
      <c r="C28" s="81"/>
      <c r="D28" s="82"/>
      <c r="E28" s="82" t="str">
        <f t="shared" si="0"/>
        <v/>
      </c>
      <c r="F28" s="82"/>
      <c r="G28" s="82" t="str">
        <f t="shared" si="1"/>
        <v/>
      </c>
      <c r="H28" s="82"/>
      <c r="I28" s="82" t="str">
        <f t="shared" si="2"/>
        <v/>
      </c>
      <c r="J28" s="82"/>
      <c r="K28" s="82" t="str">
        <f t="shared" si="3"/>
        <v/>
      </c>
      <c r="L28" s="82"/>
      <c r="M28" s="82" t="str">
        <f t="shared" si="4"/>
        <v/>
      </c>
      <c r="N28" s="82"/>
      <c r="O28" s="82" t="str">
        <f t="shared" si="5"/>
        <v/>
      </c>
      <c r="P28" s="82"/>
      <c r="Q28" s="82" t="str">
        <f t="shared" si="6"/>
        <v/>
      </c>
      <c r="R28" s="22" t="str">
        <f t="shared" si="7"/>
        <v/>
      </c>
      <c r="S28" s="23" t="str">
        <f t="shared" si="8"/>
        <v/>
      </c>
      <c r="T28" s="22" t="str">
        <f t="shared" si="9"/>
        <v/>
      </c>
      <c r="U28" s="21" t="str">
        <f t="shared" si="10"/>
        <v/>
      </c>
      <c r="AK28" s="83">
        <v>20</v>
      </c>
      <c r="AL28" s="83">
        <f t="shared" si="11"/>
        <v>25</v>
      </c>
    </row>
    <row r="29" spans="1:38" s="83" customFormat="1" ht="15.95" customHeight="1">
      <c r="A29" s="80" t="str">
        <f>IF('STUDENT NAMES'!A24&lt;&gt;"",'STUDENT NAMES'!A24,"")</f>
        <v/>
      </c>
      <c r="B29" s="81" t="str">
        <f>IF( 'STUDENT NAMES'!B24&lt;&gt;"",'STUDENT NAMES'!B24,"")</f>
        <v/>
      </c>
      <c r="C29" s="81"/>
      <c r="D29" s="82"/>
      <c r="E29" s="82" t="str">
        <f t="shared" si="0"/>
        <v/>
      </c>
      <c r="F29" s="82"/>
      <c r="G29" s="82" t="str">
        <f t="shared" si="1"/>
        <v/>
      </c>
      <c r="H29" s="82"/>
      <c r="I29" s="82" t="str">
        <f t="shared" si="2"/>
        <v/>
      </c>
      <c r="J29" s="82"/>
      <c r="K29" s="82" t="str">
        <f t="shared" si="3"/>
        <v/>
      </c>
      <c r="L29" s="82"/>
      <c r="M29" s="82" t="str">
        <f t="shared" si="4"/>
        <v/>
      </c>
      <c r="N29" s="82"/>
      <c r="O29" s="82" t="str">
        <f t="shared" si="5"/>
        <v/>
      </c>
      <c r="P29" s="82"/>
      <c r="Q29" s="82" t="str">
        <f t="shared" si="6"/>
        <v/>
      </c>
      <c r="R29" s="22" t="str">
        <f t="shared" si="7"/>
        <v/>
      </c>
      <c r="S29" s="23" t="str">
        <f t="shared" si="8"/>
        <v/>
      </c>
      <c r="T29" s="22" t="str">
        <f t="shared" si="9"/>
        <v/>
      </c>
      <c r="U29" s="21" t="str">
        <f t="shared" si="10"/>
        <v/>
      </c>
      <c r="AL29" s="83">
        <f t="shared" si="11"/>
        <v>5</v>
      </c>
    </row>
    <row r="30" spans="1:38" s="83" customFormat="1" ht="15.95" customHeight="1">
      <c r="A30" s="80" t="str">
        <f>IF('STUDENT NAMES'!A25&lt;&gt;"",'STUDENT NAMES'!A25,"")</f>
        <v/>
      </c>
      <c r="B30" s="81" t="str">
        <f>IF( 'STUDENT NAMES'!B25&lt;&gt;"",'STUDENT NAMES'!B25,"")</f>
        <v/>
      </c>
      <c r="C30" s="81"/>
      <c r="D30" s="82"/>
      <c r="E30" s="82" t="str">
        <f t="shared" si="0"/>
        <v/>
      </c>
      <c r="F30" s="82"/>
      <c r="G30" s="82" t="str">
        <f t="shared" si="1"/>
        <v/>
      </c>
      <c r="H30" s="82"/>
      <c r="I30" s="82" t="str">
        <f t="shared" si="2"/>
        <v/>
      </c>
      <c r="J30" s="82"/>
      <c r="K30" s="82" t="str">
        <f t="shared" si="3"/>
        <v/>
      </c>
      <c r="L30" s="82"/>
      <c r="M30" s="82" t="str">
        <f t="shared" si="4"/>
        <v/>
      </c>
      <c r="N30" s="82"/>
      <c r="O30" s="82" t="str">
        <f t="shared" si="5"/>
        <v/>
      </c>
      <c r="P30" s="82"/>
      <c r="Q30" s="82" t="str">
        <f t="shared" si="6"/>
        <v/>
      </c>
      <c r="R30" s="22" t="str">
        <f t="shared" si="7"/>
        <v/>
      </c>
      <c r="S30" s="23" t="str">
        <f t="shared" si="8"/>
        <v/>
      </c>
      <c r="T30" s="22" t="str">
        <f t="shared" si="9"/>
        <v/>
      </c>
      <c r="U30" s="21" t="str">
        <f t="shared" si="10"/>
        <v/>
      </c>
      <c r="AK30" s="83">
        <v>34</v>
      </c>
      <c r="AL30" s="83">
        <f t="shared" si="11"/>
        <v>39</v>
      </c>
    </row>
    <row r="31" spans="1:38" s="83" customFormat="1" ht="15.95" customHeight="1">
      <c r="A31" s="80" t="str">
        <f>IF('STUDENT NAMES'!A26&lt;&gt;"",'STUDENT NAMES'!A26,"")</f>
        <v/>
      </c>
      <c r="B31" s="81" t="str">
        <f>IF( 'STUDENT NAMES'!B26&lt;&gt;"",'STUDENT NAMES'!B26,"")</f>
        <v/>
      </c>
      <c r="C31" s="81" t="s">
        <v>86</v>
      </c>
      <c r="D31" s="82"/>
      <c r="E31" s="82" t="str">
        <f t="shared" si="0"/>
        <v/>
      </c>
      <c r="F31" s="82"/>
      <c r="G31" s="82" t="str">
        <f t="shared" si="1"/>
        <v/>
      </c>
      <c r="H31" s="82"/>
      <c r="I31" s="82" t="str">
        <f t="shared" si="2"/>
        <v/>
      </c>
      <c r="J31" s="82"/>
      <c r="K31" s="82" t="str">
        <f t="shared" si="3"/>
        <v/>
      </c>
      <c r="L31" s="82"/>
      <c r="M31" s="82" t="str">
        <f t="shared" si="4"/>
        <v/>
      </c>
      <c r="N31" s="82"/>
      <c r="O31" s="82" t="str">
        <f t="shared" si="5"/>
        <v/>
      </c>
      <c r="P31" s="82"/>
      <c r="Q31" s="82" t="str">
        <f t="shared" si="6"/>
        <v/>
      </c>
      <c r="R31" s="22" t="str">
        <f t="shared" si="7"/>
        <v/>
      </c>
      <c r="S31" s="23" t="str">
        <f t="shared" si="8"/>
        <v/>
      </c>
      <c r="T31" s="22" t="str">
        <f t="shared" si="9"/>
        <v/>
      </c>
      <c r="U31" s="21" t="str">
        <f t="shared" si="10"/>
        <v/>
      </c>
      <c r="AK31" s="83">
        <v>44</v>
      </c>
      <c r="AL31" s="83">
        <f t="shared" si="11"/>
        <v>49</v>
      </c>
    </row>
    <row r="32" spans="1:38" s="83" customFormat="1" ht="15.95" customHeight="1">
      <c r="A32" s="80" t="str">
        <f>IF('STUDENT NAMES'!A27&lt;&gt;"",'STUDENT NAMES'!A27,"")</f>
        <v/>
      </c>
      <c r="B32" s="81" t="str">
        <f>IF( 'STUDENT NAMES'!B27&lt;&gt;"",'STUDENT NAMES'!B27,"")</f>
        <v/>
      </c>
      <c r="C32" s="81" t="s">
        <v>86</v>
      </c>
      <c r="D32" s="82"/>
      <c r="E32" s="82" t="str">
        <f t="shared" si="0"/>
        <v/>
      </c>
      <c r="F32" s="82"/>
      <c r="G32" s="82" t="str">
        <f t="shared" si="1"/>
        <v/>
      </c>
      <c r="H32" s="82"/>
      <c r="I32" s="82" t="str">
        <f t="shared" si="2"/>
        <v/>
      </c>
      <c r="J32" s="82"/>
      <c r="K32" s="82" t="str">
        <f t="shared" si="3"/>
        <v/>
      </c>
      <c r="L32" s="82"/>
      <c r="M32" s="82" t="str">
        <f t="shared" si="4"/>
        <v/>
      </c>
      <c r="N32" s="82"/>
      <c r="O32" s="82" t="str">
        <f t="shared" si="5"/>
        <v/>
      </c>
      <c r="P32" s="82"/>
      <c r="Q32" s="82" t="str">
        <f t="shared" si="6"/>
        <v/>
      </c>
      <c r="R32" s="22" t="str">
        <f t="shared" si="7"/>
        <v/>
      </c>
      <c r="S32" s="23" t="str">
        <f t="shared" si="8"/>
        <v/>
      </c>
      <c r="T32" s="22" t="str">
        <f t="shared" si="9"/>
        <v/>
      </c>
      <c r="U32" s="21" t="str">
        <f t="shared" si="10"/>
        <v/>
      </c>
      <c r="AK32" s="83">
        <v>26</v>
      </c>
      <c r="AL32" s="83">
        <f t="shared" si="11"/>
        <v>31</v>
      </c>
    </row>
    <row r="33" spans="1:38" s="83" customFormat="1" ht="15.95" customHeight="1">
      <c r="A33" s="80" t="str">
        <f>IF('STUDENT NAMES'!A28&lt;&gt;"",'STUDENT NAMES'!A28,"")</f>
        <v/>
      </c>
      <c r="B33" s="81" t="str">
        <f>IF( 'STUDENT NAMES'!B28&lt;&gt;"",'STUDENT NAMES'!B28,"")</f>
        <v/>
      </c>
      <c r="C33" s="81"/>
      <c r="D33" s="82"/>
      <c r="E33" s="82" t="str">
        <f t="shared" si="0"/>
        <v/>
      </c>
      <c r="F33" s="82"/>
      <c r="G33" s="82" t="str">
        <f t="shared" si="1"/>
        <v/>
      </c>
      <c r="H33" s="82"/>
      <c r="I33" s="82" t="str">
        <f t="shared" si="2"/>
        <v/>
      </c>
      <c r="J33" s="82"/>
      <c r="K33" s="82" t="str">
        <f t="shared" si="3"/>
        <v/>
      </c>
      <c r="L33" s="82"/>
      <c r="M33" s="82" t="str">
        <f t="shared" si="4"/>
        <v/>
      </c>
      <c r="N33" s="82"/>
      <c r="O33" s="82" t="str">
        <f t="shared" si="5"/>
        <v/>
      </c>
      <c r="P33" s="82"/>
      <c r="Q33" s="82" t="str">
        <f t="shared" si="6"/>
        <v/>
      </c>
      <c r="R33" s="22" t="str">
        <f t="shared" si="7"/>
        <v/>
      </c>
      <c r="S33" s="23" t="str">
        <f t="shared" si="8"/>
        <v/>
      </c>
      <c r="T33" s="22" t="str">
        <f t="shared" si="9"/>
        <v/>
      </c>
      <c r="U33" s="21" t="str">
        <f t="shared" si="10"/>
        <v/>
      </c>
      <c r="AK33" s="83">
        <v>21</v>
      </c>
      <c r="AL33" s="83">
        <f t="shared" si="11"/>
        <v>26</v>
      </c>
    </row>
    <row r="34" spans="1:38" s="83" customFormat="1" ht="15.95" customHeight="1">
      <c r="A34" s="80" t="str">
        <f>IF('STUDENT NAMES'!A29&lt;&gt;"",'STUDENT NAMES'!A29,"")</f>
        <v/>
      </c>
      <c r="B34" s="81" t="str">
        <f>IF( 'STUDENT NAMES'!B29&lt;&gt;"",'STUDENT NAMES'!B29,"")</f>
        <v/>
      </c>
      <c r="C34" s="81"/>
      <c r="D34" s="82"/>
      <c r="E34" s="82" t="str">
        <f t="shared" si="0"/>
        <v/>
      </c>
      <c r="F34" s="82"/>
      <c r="G34" s="82" t="str">
        <f t="shared" si="1"/>
        <v/>
      </c>
      <c r="H34" s="82"/>
      <c r="I34" s="82" t="str">
        <f t="shared" si="2"/>
        <v/>
      </c>
      <c r="J34" s="82"/>
      <c r="K34" s="82" t="str">
        <f t="shared" si="3"/>
        <v/>
      </c>
      <c r="L34" s="82"/>
      <c r="M34" s="82" t="str">
        <f t="shared" si="4"/>
        <v/>
      </c>
      <c r="N34" s="82"/>
      <c r="O34" s="82" t="str">
        <f t="shared" si="5"/>
        <v/>
      </c>
      <c r="P34" s="82"/>
      <c r="Q34" s="82" t="str">
        <f t="shared" si="6"/>
        <v/>
      </c>
      <c r="R34" s="22" t="str">
        <f t="shared" si="7"/>
        <v/>
      </c>
      <c r="S34" s="23" t="str">
        <f t="shared" si="8"/>
        <v/>
      </c>
      <c r="T34" s="22" t="str">
        <f t="shared" si="9"/>
        <v/>
      </c>
      <c r="U34" s="21" t="str">
        <f t="shared" si="10"/>
        <v/>
      </c>
      <c r="AK34" s="83">
        <v>10</v>
      </c>
      <c r="AL34" s="83">
        <f t="shared" si="11"/>
        <v>15</v>
      </c>
    </row>
    <row r="35" spans="1:38" s="83" customFormat="1" ht="15.95" customHeight="1">
      <c r="A35" s="80" t="str">
        <f>IF('STUDENT NAMES'!A30&lt;&gt;"",'STUDENT NAMES'!A30,"")</f>
        <v/>
      </c>
      <c r="B35" s="81" t="str">
        <f>IF( 'STUDENT NAMES'!B30&lt;&gt;"",'STUDENT NAMES'!B30,"")</f>
        <v/>
      </c>
      <c r="C35" s="81"/>
      <c r="D35" s="82"/>
      <c r="E35" s="82" t="str">
        <f t="shared" si="0"/>
        <v/>
      </c>
      <c r="F35" s="82"/>
      <c r="G35" s="82" t="str">
        <f t="shared" si="1"/>
        <v/>
      </c>
      <c r="H35" s="82"/>
      <c r="I35" s="82" t="str">
        <f t="shared" si="2"/>
        <v/>
      </c>
      <c r="J35" s="82"/>
      <c r="K35" s="82" t="str">
        <f t="shared" si="3"/>
        <v/>
      </c>
      <c r="L35" s="82"/>
      <c r="M35" s="82" t="str">
        <f t="shared" si="4"/>
        <v/>
      </c>
      <c r="N35" s="82"/>
      <c r="O35" s="82" t="str">
        <f t="shared" si="5"/>
        <v/>
      </c>
      <c r="P35" s="82"/>
      <c r="Q35" s="82" t="str">
        <f t="shared" si="6"/>
        <v/>
      </c>
      <c r="R35" s="22" t="str">
        <f t="shared" si="7"/>
        <v/>
      </c>
      <c r="S35" s="23" t="str">
        <f t="shared" si="8"/>
        <v/>
      </c>
      <c r="T35" s="22" t="str">
        <f t="shared" si="9"/>
        <v/>
      </c>
      <c r="U35" s="21" t="str">
        <f t="shared" si="10"/>
        <v/>
      </c>
      <c r="AK35" s="83">
        <v>35</v>
      </c>
      <c r="AL35" s="83">
        <f t="shared" si="11"/>
        <v>40</v>
      </c>
    </row>
    <row r="36" spans="1:38" s="83" customFormat="1" ht="15.95" customHeight="1">
      <c r="A36" s="80" t="str">
        <f>IF('STUDENT NAMES'!A31&lt;&gt;"",'STUDENT NAMES'!A31,"")</f>
        <v/>
      </c>
      <c r="B36" s="81" t="str">
        <f>IF( 'STUDENT NAMES'!B31&lt;&gt;"",'STUDENT NAMES'!B31,"")</f>
        <v/>
      </c>
      <c r="C36" s="81"/>
      <c r="D36" s="82"/>
      <c r="E36" s="82" t="str">
        <f t="shared" si="0"/>
        <v/>
      </c>
      <c r="F36" s="82"/>
      <c r="G36" s="82" t="str">
        <f t="shared" si="1"/>
        <v/>
      </c>
      <c r="H36" s="82"/>
      <c r="I36" s="82" t="str">
        <f t="shared" si="2"/>
        <v/>
      </c>
      <c r="J36" s="82"/>
      <c r="K36" s="82" t="str">
        <f t="shared" si="3"/>
        <v/>
      </c>
      <c r="L36" s="82"/>
      <c r="M36" s="82" t="str">
        <f t="shared" si="4"/>
        <v/>
      </c>
      <c r="N36" s="82"/>
      <c r="O36" s="82" t="str">
        <f t="shared" si="5"/>
        <v/>
      </c>
      <c r="P36" s="82"/>
      <c r="Q36" s="82" t="str">
        <f t="shared" si="6"/>
        <v/>
      </c>
      <c r="R36" s="22" t="str">
        <f t="shared" si="7"/>
        <v/>
      </c>
      <c r="S36" s="23" t="str">
        <f t="shared" si="8"/>
        <v/>
      </c>
      <c r="T36" s="22" t="str">
        <f t="shared" si="9"/>
        <v/>
      </c>
      <c r="U36" s="21" t="str">
        <f t="shared" si="10"/>
        <v/>
      </c>
      <c r="AK36" s="83">
        <v>7</v>
      </c>
      <c r="AL36" s="83">
        <f t="shared" si="11"/>
        <v>12</v>
      </c>
    </row>
    <row r="37" spans="1:38" s="83" customFormat="1" ht="15.95" customHeight="1">
      <c r="A37" s="80" t="str">
        <f>IF('STUDENT NAMES'!A32&lt;&gt;"",'STUDENT NAMES'!A32,"")</f>
        <v/>
      </c>
      <c r="B37" s="81" t="str">
        <f>IF( 'STUDENT NAMES'!B32&lt;&gt;"",'STUDENT NAMES'!B32,"")</f>
        <v/>
      </c>
      <c r="C37" s="81"/>
      <c r="D37" s="82"/>
      <c r="E37" s="82" t="str">
        <f t="shared" si="0"/>
        <v/>
      </c>
      <c r="F37" s="82"/>
      <c r="G37" s="82" t="str">
        <f t="shared" si="1"/>
        <v/>
      </c>
      <c r="H37" s="82"/>
      <c r="I37" s="82" t="str">
        <f t="shared" si="2"/>
        <v/>
      </c>
      <c r="J37" s="82"/>
      <c r="K37" s="82" t="str">
        <f t="shared" si="3"/>
        <v/>
      </c>
      <c r="L37" s="82"/>
      <c r="M37" s="82" t="str">
        <f t="shared" si="4"/>
        <v/>
      </c>
      <c r="N37" s="82"/>
      <c r="O37" s="82" t="str">
        <f t="shared" si="5"/>
        <v/>
      </c>
      <c r="P37" s="82"/>
      <c r="Q37" s="82" t="str">
        <f t="shared" si="6"/>
        <v/>
      </c>
      <c r="R37" s="22" t="str">
        <f t="shared" si="7"/>
        <v/>
      </c>
      <c r="S37" s="23" t="str">
        <f t="shared" si="8"/>
        <v/>
      </c>
      <c r="T37" s="22" t="str">
        <f t="shared" si="9"/>
        <v/>
      </c>
      <c r="U37" s="21" t="str">
        <f t="shared" si="10"/>
        <v/>
      </c>
      <c r="AK37" s="83">
        <v>26</v>
      </c>
      <c r="AL37" s="83">
        <f t="shared" si="11"/>
        <v>31</v>
      </c>
    </row>
    <row r="38" spans="1:38" s="83" customFormat="1" ht="15.95" customHeight="1">
      <c r="A38" s="80" t="str">
        <f>IF('STUDENT NAMES'!A33&lt;&gt;"",'STUDENT NAMES'!A33,"")</f>
        <v/>
      </c>
      <c r="B38" s="81" t="str">
        <f>IF( 'STUDENT NAMES'!B33&lt;&gt;"",'STUDENT NAMES'!B33,"")</f>
        <v/>
      </c>
      <c r="C38" s="81"/>
      <c r="D38" s="82"/>
      <c r="E38" s="82" t="str">
        <f t="shared" si="0"/>
        <v/>
      </c>
      <c r="F38" s="82"/>
      <c r="G38" s="82" t="str">
        <f t="shared" si="1"/>
        <v/>
      </c>
      <c r="H38" s="82"/>
      <c r="I38" s="82" t="str">
        <f t="shared" si="2"/>
        <v/>
      </c>
      <c r="J38" s="82"/>
      <c r="K38" s="82" t="str">
        <f t="shared" si="3"/>
        <v/>
      </c>
      <c r="L38" s="82"/>
      <c r="M38" s="82" t="str">
        <f t="shared" si="4"/>
        <v/>
      </c>
      <c r="N38" s="82"/>
      <c r="O38" s="82" t="str">
        <f t="shared" si="5"/>
        <v/>
      </c>
      <c r="P38" s="82"/>
      <c r="Q38" s="82" t="str">
        <f t="shared" si="6"/>
        <v/>
      </c>
      <c r="R38" s="22" t="str">
        <f t="shared" si="7"/>
        <v/>
      </c>
      <c r="S38" s="23" t="str">
        <f t="shared" si="8"/>
        <v/>
      </c>
      <c r="T38" s="22" t="str">
        <f t="shared" si="9"/>
        <v/>
      </c>
      <c r="U38" s="21" t="str">
        <f t="shared" si="10"/>
        <v/>
      </c>
      <c r="AK38" s="83">
        <v>26</v>
      </c>
      <c r="AL38" s="83">
        <f t="shared" si="11"/>
        <v>31</v>
      </c>
    </row>
    <row r="39" spans="1:38" s="83" customFormat="1" ht="15.95" customHeight="1">
      <c r="A39" s="80" t="str">
        <f>IF('STUDENT NAMES'!A34&lt;&gt;"",'STUDENT NAMES'!A34,"")</f>
        <v/>
      </c>
      <c r="B39" s="81" t="str">
        <f>IF( 'STUDENT NAMES'!B34&lt;&gt;"",'STUDENT NAMES'!B34,"")</f>
        <v/>
      </c>
      <c r="C39" s="81" t="s">
        <v>86</v>
      </c>
      <c r="D39" s="82"/>
      <c r="E39" s="82" t="str">
        <f t="shared" si="0"/>
        <v/>
      </c>
      <c r="F39" s="82"/>
      <c r="G39" s="82" t="str">
        <f t="shared" si="1"/>
        <v/>
      </c>
      <c r="H39" s="82"/>
      <c r="I39" s="82" t="str">
        <f t="shared" si="2"/>
        <v/>
      </c>
      <c r="J39" s="82"/>
      <c r="K39" s="82" t="str">
        <f t="shared" si="3"/>
        <v/>
      </c>
      <c r="L39" s="82"/>
      <c r="M39" s="82" t="str">
        <f t="shared" si="4"/>
        <v/>
      </c>
      <c r="N39" s="82"/>
      <c r="O39" s="82" t="str">
        <f t="shared" si="5"/>
        <v/>
      </c>
      <c r="P39" s="82"/>
      <c r="Q39" s="82" t="str">
        <f t="shared" si="6"/>
        <v/>
      </c>
      <c r="R39" s="22" t="str">
        <f t="shared" si="7"/>
        <v/>
      </c>
      <c r="S39" s="23" t="str">
        <f t="shared" si="8"/>
        <v/>
      </c>
      <c r="T39" s="22" t="str">
        <f t="shared" si="9"/>
        <v/>
      </c>
      <c r="U39" s="21" t="str">
        <f t="shared" si="10"/>
        <v/>
      </c>
      <c r="AK39" s="83">
        <v>22</v>
      </c>
      <c r="AL39" s="83">
        <f t="shared" si="11"/>
        <v>27</v>
      </c>
    </row>
    <row r="40" spans="1:38" s="83" customFormat="1" ht="15.95" customHeight="1">
      <c r="A40" s="80" t="str">
        <f>IF('STUDENT NAMES'!A35&lt;&gt;"",'STUDENT NAMES'!A35,"")</f>
        <v/>
      </c>
      <c r="B40" s="81" t="str">
        <f>IF( 'STUDENT NAMES'!B35&lt;&gt;"",'STUDENT NAMES'!B35,"")</f>
        <v/>
      </c>
      <c r="C40" s="81"/>
      <c r="D40" s="82"/>
      <c r="E40" s="82" t="str">
        <f t="shared" si="0"/>
        <v/>
      </c>
      <c r="F40" s="82"/>
      <c r="G40" s="82" t="str">
        <f t="shared" si="1"/>
        <v/>
      </c>
      <c r="H40" s="82"/>
      <c r="I40" s="82" t="str">
        <f t="shared" si="2"/>
        <v/>
      </c>
      <c r="J40" s="82"/>
      <c r="K40" s="82" t="str">
        <f t="shared" si="3"/>
        <v/>
      </c>
      <c r="L40" s="82"/>
      <c r="M40" s="82" t="str">
        <f t="shared" si="4"/>
        <v/>
      </c>
      <c r="N40" s="82"/>
      <c r="O40" s="82" t="str">
        <f t="shared" si="5"/>
        <v/>
      </c>
      <c r="P40" s="82"/>
      <c r="Q40" s="82" t="str">
        <f t="shared" si="6"/>
        <v/>
      </c>
      <c r="R40" s="22" t="str">
        <f t="shared" si="7"/>
        <v/>
      </c>
      <c r="S40" s="23" t="str">
        <f t="shared" si="8"/>
        <v/>
      </c>
      <c r="T40" s="22" t="str">
        <f t="shared" si="9"/>
        <v/>
      </c>
      <c r="U40" s="21" t="str">
        <f t="shared" si="10"/>
        <v/>
      </c>
      <c r="AK40" s="83">
        <v>11</v>
      </c>
      <c r="AL40" s="83">
        <f t="shared" si="11"/>
        <v>16</v>
      </c>
    </row>
    <row r="41" spans="1:38" s="83" customFormat="1" ht="15.95" customHeight="1">
      <c r="A41" s="80" t="str">
        <f>IF('STUDENT NAMES'!A36&lt;&gt;"",'STUDENT NAMES'!A36,"")</f>
        <v/>
      </c>
      <c r="B41" s="81" t="str">
        <f>IF( 'STUDENT NAMES'!B36&lt;&gt;"",'STUDENT NAMES'!B36,"")</f>
        <v/>
      </c>
      <c r="C41" s="81"/>
      <c r="D41" s="82"/>
      <c r="E41" s="82" t="str">
        <f t="shared" si="0"/>
        <v/>
      </c>
      <c r="F41" s="82"/>
      <c r="G41" s="82" t="str">
        <f t="shared" si="1"/>
        <v/>
      </c>
      <c r="H41" s="82"/>
      <c r="I41" s="82" t="str">
        <f t="shared" si="2"/>
        <v/>
      </c>
      <c r="J41" s="82"/>
      <c r="K41" s="82" t="str">
        <f t="shared" si="3"/>
        <v/>
      </c>
      <c r="L41" s="82"/>
      <c r="M41" s="82" t="str">
        <f t="shared" si="4"/>
        <v/>
      </c>
      <c r="N41" s="82"/>
      <c r="O41" s="82" t="str">
        <f t="shared" si="5"/>
        <v/>
      </c>
      <c r="P41" s="82"/>
      <c r="Q41" s="82" t="str">
        <f t="shared" si="6"/>
        <v/>
      </c>
      <c r="R41" s="22" t="str">
        <f t="shared" si="7"/>
        <v/>
      </c>
      <c r="S41" s="23" t="str">
        <f t="shared" si="8"/>
        <v/>
      </c>
      <c r="T41" s="22" t="str">
        <f t="shared" si="9"/>
        <v/>
      </c>
      <c r="U41" s="21" t="str">
        <f t="shared" si="10"/>
        <v/>
      </c>
      <c r="AK41" s="83">
        <v>36</v>
      </c>
      <c r="AL41" s="83">
        <f t="shared" si="11"/>
        <v>41</v>
      </c>
    </row>
    <row r="42" spans="1:38" s="83" customFormat="1" ht="15.95" customHeight="1">
      <c r="A42" s="80" t="str">
        <f>IF('STUDENT NAMES'!A37&lt;&gt;"",'STUDENT NAMES'!A37,"")</f>
        <v/>
      </c>
      <c r="B42" s="81" t="str">
        <f>IF( 'STUDENT NAMES'!B37&lt;&gt;"",'STUDENT NAMES'!B37,"")</f>
        <v/>
      </c>
      <c r="C42" s="81" t="s">
        <v>86</v>
      </c>
      <c r="D42" s="82"/>
      <c r="E42" s="82" t="str">
        <f t="shared" si="0"/>
        <v/>
      </c>
      <c r="F42" s="82"/>
      <c r="G42" s="82" t="str">
        <f t="shared" si="1"/>
        <v/>
      </c>
      <c r="H42" s="82"/>
      <c r="I42" s="82" t="str">
        <f t="shared" si="2"/>
        <v/>
      </c>
      <c r="J42" s="82"/>
      <c r="K42" s="82" t="str">
        <f t="shared" si="3"/>
        <v/>
      </c>
      <c r="L42" s="82"/>
      <c r="M42" s="82" t="str">
        <f t="shared" si="4"/>
        <v/>
      </c>
      <c r="N42" s="82"/>
      <c r="O42" s="82" t="str">
        <f t="shared" si="5"/>
        <v/>
      </c>
      <c r="P42" s="82"/>
      <c r="Q42" s="82" t="str">
        <f t="shared" si="6"/>
        <v/>
      </c>
      <c r="R42" s="22" t="str">
        <f t="shared" si="7"/>
        <v/>
      </c>
      <c r="S42" s="23" t="str">
        <f t="shared" si="8"/>
        <v/>
      </c>
      <c r="T42" s="22" t="str">
        <f t="shared" si="9"/>
        <v/>
      </c>
      <c r="U42" s="21" t="str">
        <f t="shared" si="10"/>
        <v/>
      </c>
      <c r="AK42" s="83">
        <v>12</v>
      </c>
      <c r="AL42" s="83">
        <f t="shared" si="11"/>
        <v>17</v>
      </c>
    </row>
    <row r="43" spans="1:38" s="83" customFormat="1" ht="15.95" customHeight="1">
      <c r="A43" s="80" t="str">
        <f>IF('STUDENT NAMES'!A38&lt;&gt;"",'STUDENT NAMES'!A38,"")</f>
        <v/>
      </c>
      <c r="B43" s="81" t="str">
        <f>IF( 'STUDENT NAMES'!B38&lt;&gt;"",'STUDENT NAMES'!B38,"")</f>
        <v/>
      </c>
      <c r="C43" s="81"/>
      <c r="D43" s="82"/>
      <c r="E43" s="82" t="str">
        <f t="shared" si="0"/>
        <v/>
      </c>
      <c r="F43" s="82"/>
      <c r="G43" s="82" t="str">
        <f t="shared" si="1"/>
        <v/>
      </c>
      <c r="H43" s="82"/>
      <c r="I43" s="82" t="str">
        <f t="shared" si="2"/>
        <v/>
      </c>
      <c r="J43" s="82"/>
      <c r="K43" s="82" t="str">
        <f t="shared" si="3"/>
        <v/>
      </c>
      <c r="L43" s="82"/>
      <c r="M43" s="82" t="str">
        <f t="shared" si="4"/>
        <v/>
      </c>
      <c r="N43" s="82"/>
      <c r="O43" s="82" t="str">
        <f t="shared" si="5"/>
        <v/>
      </c>
      <c r="P43" s="82"/>
      <c r="Q43" s="82" t="str">
        <f t="shared" si="6"/>
        <v/>
      </c>
      <c r="R43" s="22" t="str">
        <f t="shared" si="7"/>
        <v/>
      </c>
      <c r="S43" s="23" t="str">
        <f t="shared" si="8"/>
        <v/>
      </c>
      <c r="T43" s="22" t="str">
        <f t="shared" si="9"/>
        <v/>
      </c>
      <c r="U43" s="21" t="str">
        <f t="shared" si="10"/>
        <v/>
      </c>
    </row>
    <row r="44" spans="1:38" s="83" customFormat="1" ht="15.95" customHeight="1">
      <c r="A44" s="80" t="str">
        <f>IF('STUDENT NAMES'!A39&lt;&gt;"",'STUDENT NAMES'!A39,"")</f>
        <v/>
      </c>
      <c r="B44" s="81" t="str">
        <f>IF( 'STUDENT NAMES'!B39&lt;&gt;"",'STUDENT NAMES'!B39,"")</f>
        <v/>
      </c>
      <c r="C44" s="81"/>
      <c r="D44" s="82"/>
      <c r="E44" s="82" t="str">
        <f t="shared" si="0"/>
        <v/>
      </c>
      <c r="F44" s="82"/>
      <c r="G44" s="82" t="str">
        <f t="shared" si="1"/>
        <v/>
      </c>
      <c r="H44" s="82"/>
      <c r="I44" s="82" t="str">
        <f t="shared" si="2"/>
        <v/>
      </c>
      <c r="J44" s="82"/>
      <c r="K44" s="82" t="str">
        <f t="shared" si="3"/>
        <v/>
      </c>
      <c r="L44" s="82"/>
      <c r="M44" s="82" t="str">
        <f t="shared" si="4"/>
        <v/>
      </c>
      <c r="N44" s="82"/>
      <c r="O44" s="82" t="str">
        <f t="shared" si="5"/>
        <v/>
      </c>
      <c r="P44" s="82"/>
      <c r="Q44" s="82" t="str">
        <f t="shared" si="6"/>
        <v/>
      </c>
      <c r="R44" s="22" t="str">
        <f t="shared" si="7"/>
        <v/>
      </c>
      <c r="S44" s="23" t="str">
        <f t="shared" si="8"/>
        <v/>
      </c>
      <c r="T44" s="22" t="str">
        <f t="shared" si="9"/>
        <v/>
      </c>
      <c r="U44" s="21" t="str">
        <f t="shared" si="10"/>
        <v/>
      </c>
    </row>
    <row r="45" spans="1:38" s="83" customFormat="1" ht="15.95" customHeight="1">
      <c r="A45" s="80" t="str">
        <f>IF('STUDENT NAMES'!A40&lt;&gt;"",'STUDENT NAMES'!A40,"")</f>
        <v/>
      </c>
      <c r="B45" s="81" t="str">
        <f>IF( 'STUDENT NAMES'!B40&lt;&gt;"",'STUDENT NAMES'!B40,"")</f>
        <v/>
      </c>
      <c r="C45" s="81"/>
      <c r="D45" s="82"/>
      <c r="E45" s="82" t="str">
        <f t="shared" si="0"/>
        <v/>
      </c>
      <c r="F45" s="82"/>
      <c r="G45" s="82" t="str">
        <f t="shared" si="1"/>
        <v/>
      </c>
      <c r="H45" s="82"/>
      <c r="I45" s="82" t="str">
        <f t="shared" si="2"/>
        <v/>
      </c>
      <c r="J45" s="82"/>
      <c r="K45" s="82" t="str">
        <f t="shared" si="3"/>
        <v/>
      </c>
      <c r="L45" s="82"/>
      <c r="M45" s="82" t="str">
        <f t="shared" si="4"/>
        <v/>
      </c>
      <c r="N45" s="82"/>
      <c r="O45" s="82" t="str">
        <f t="shared" si="5"/>
        <v/>
      </c>
      <c r="P45" s="82"/>
      <c r="Q45" s="82" t="str">
        <f t="shared" si="6"/>
        <v/>
      </c>
      <c r="R45" s="22" t="str">
        <f t="shared" si="7"/>
        <v/>
      </c>
      <c r="S45" s="23" t="str">
        <f t="shared" si="8"/>
        <v/>
      </c>
      <c r="T45" s="22" t="str">
        <f t="shared" si="9"/>
        <v/>
      </c>
      <c r="U45" s="21" t="str">
        <f t="shared" si="10"/>
        <v/>
      </c>
    </row>
    <row r="46" spans="1:38" s="83" customFormat="1" ht="15.95" customHeight="1">
      <c r="A46" s="80"/>
      <c r="B46" s="81"/>
      <c r="C46" s="81"/>
      <c r="D46" s="82"/>
      <c r="E46" s="82" t="str">
        <f t="shared" si="0"/>
        <v/>
      </c>
      <c r="F46" s="82"/>
      <c r="G46" s="82" t="str">
        <f t="shared" si="1"/>
        <v/>
      </c>
      <c r="H46" s="82"/>
      <c r="I46" s="82" t="str">
        <f t="shared" si="2"/>
        <v/>
      </c>
      <c r="J46" s="82"/>
      <c r="K46" s="82" t="str">
        <f t="shared" si="3"/>
        <v/>
      </c>
      <c r="L46" s="82"/>
      <c r="M46" s="82" t="str">
        <f t="shared" si="4"/>
        <v/>
      </c>
      <c r="N46" s="82"/>
      <c r="O46" s="82" t="str">
        <f t="shared" si="5"/>
        <v/>
      </c>
      <c r="P46" s="82"/>
      <c r="Q46" s="82" t="str">
        <f t="shared" si="6"/>
        <v/>
      </c>
      <c r="R46" s="22" t="str">
        <f t="shared" si="7"/>
        <v/>
      </c>
      <c r="S46" s="23" t="str">
        <f t="shared" si="8"/>
        <v/>
      </c>
      <c r="T46" s="22" t="str">
        <f t="shared" si="9"/>
        <v/>
      </c>
      <c r="U46" s="21" t="str">
        <f t="shared" si="10"/>
        <v/>
      </c>
    </row>
    <row r="47" spans="1:38" s="83" customFormat="1" ht="15.95" customHeight="1">
      <c r="A47" s="80"/>
      <c r="B47" s="81"/>
      <c r="C47" s="81"/>
      <c r="D47" s="82"/>
      <c r="E47" s="82" t="str">
        <f t="shared" si="0"/>
        <v/>
      </c>
      <c r="F47" s="82"/>
      <c r="G47" s="82" t="str">
        <f t="shared" si="1"/>
        <v/>
      </c>
      <c r="H47" s="82"/>
      <c r="I47" s="82" t="str">
        <f t="shared" si="2"/>
        <v/>
      </c>
      <c r="J47" s="82"/>
      <c r="K47" s="82" t="str">
        <f t="shared" si="3"/>
        <v/>
      </c>
      <c r="L47" s="82"/>
      <c r="M47" s="82" t="str">
        <f t="shared" si="4"/>
        <v/>
      </c>
      <c r="N47" s="82"/>
      <c r="O47" s="82" t="str">
        <f t="shared" si="5"/>
        <v/>
      </c>
      <c r="P47" s="82"/>
      <c r="Q47" s="82" t="str">
        <f t="shared" si="6"/>
        <v/>
      </c>
      <c r="R47" s="22" t="str">
        <f t="shared" si="7"/>
        <v/>
      </c>
      <c r="S47" s="23" t="str">
        <f t="shared" si="8"/>
        <v/>
      </c>
      <c r="T47" s="22" t="str">
        <f t="shared" si="9"/>
        <v/>
      </c>
      <c r="U47" s="21" t="str">
        <f t="shared" si="10"/>
        <v/>
      </c>
    </row>
    <row r="48" spans="1:38" s="83" customFormat="1" ht="15.95" customHeight="1">
      <c r="A48" s="80"/>
      <c r="B48" s="81"/>
      <c r="C48" s="81"/>
      <c r="D48" s="82"/>
      <c r="E48" s="82" t="str">
        <f t="shared" si="0"/>
        <v/>
      </c>
      <c r="F48" s="82"/>
      <c r="G48" s="82" t="str">
        <f t="shared" si="1"/>
        <v/>
      </c>
      <c r="H48" s="82"/>
      <c r="I48" s="82" t="str">
        <f t="shared" si="2"/>
        <v/>
      </c>
      <c r="J48" s="82"/>
      <c r="K48" s="82" t="str">
        <f t="shared" si="3"/>
        <v/>
      </c>
      <c r="L48" s="82"/>
      <c r="M48" s="82" t="str">
        <f t="shared" si="4"/>
        <v/>
      </c>
      <c r="N48" s="82"/>
      <c r="O48" s="82" t="str">
        <f t="shared" si="5"/>
        <v/>
      </c>
      <c r="P48" s="82"/>
      <c r="Q48" s="82" t="str">
        <f t="shared" si="6"/>
        <v/>
      </c>
      <c r="R48" s="22" t="str">
        <f t="shared" si="7"/>
        <v/>
      </c>
      <c r="S48" s="23" t="str">
        <f t="shared" si="8"/>
        <v/>
      </c>
      <c r="T48" s="22" t="str">
        <f t="shared" si="9"/>
        <v/>
      </c>
      <c r="U48" s="21" t="str">
        <f t="shared" si="10"/>
        <v/>
      </c>
    </row>
    <row r="49" spans="1:25" s="83" customFormat="1" ht="15.95" customHeight="1">
      <c r="A49" s="80"/>
      <c r="B49" s="81"/>
      <c r="C49" s="81"/>
      <c r="D49" s="82"/>
      <c r="E49" s="82" t="str">
        <f t="shared" si="0"/>
        <v/>
      </c>
      <c r="F49" s="82"/>
      <c r="G49" s="82" t="str">
        <f t="shared" si="1"/>
        <v/>
      </c>
      <c r="H49" s="82"/>
      <c r="I49" s="82" t="str">
        <f t="shared" si="2"/>
        <v/>
      </c>
      <c r="J49" s="82"/>
      <c r="K49" s="82" t="str">
        <f t="shared" si="3"/>
        <v/>
      </c>
      <c r="L49" s="82"/>
      <c r="M49" s="82" t="str">
        <f t="shared" si="4"/>
        <v/>
      </c>
      <c r="N49" s="82"/>
      <c r="O49" s="82" t="str">
        <f t="shared" si="5"/>
        <v/>
      </c>
      <c r="P49" s="82"/>
      <c r="Q49" s="82" t="str">
        <f t="shared" si="6"/>
        <v/>
      </c>
      <c r="R49" s="22" t="str">
        <f t="shared" si="7"/>
        <v/>
      </c>
      <c r="S49" s="23" t="str">
        <f t="shared" si="8"/>
        <v/>
      </c>
      <c r="T49" s="22" t="str">
        <f t="shared" si="9"/>
        <v/>
      </c>
      <c r="U49" s="21" t="str">
        <f t="shared" si="10"/>
        <v/>
      </c>
    </row>
    <row r="50" spans="1:25" s="83" customFormat="1" ht="15.95" customHeight="1">
      <c r="A50" s="80"/>
      <c r="B50" s="81"/>
      <c r="C50" s="81"/>
      <c r="D50" s="82"/>
      <c r="E50" s="82" t="str">
        <f t="shared" si="0"/>
        <v/>
      </c>
      <c r="F50" s="82"/>
      <c r="G50" s="82" t="str">
        <f t="shared" si="1"/>
        <v/>
      </c>
      <c r="H50" s="82"/>
      <c r="I50" s="82" t="str">
        <f t="shared" si="2"/>
        <v/>
      </c>
      <c r="J50" s="82"/>
      <c r="K50" s="82" t="str">
        <f t="shared" si="3"/>
        <v/>
      </c>
      <c r="L50" s="82"/>
      <c r="M50" s="82" t="str">
        <f t="shared" si="4"/>
        <v/>
      </c>
      <c r="N50" s="82"/>
      <c r="O50" s="82" t="str">
        <f t="shared" si="5"/>
        <v/>
      </c>
      <c r="P50" s="82"/>
      <c r="Q50" s="82" t="str">
        <f t="shared" si="6"/>
        <v/>
      </c>
      <c r="R50" s="22" t="str">
        <f t="shared" si="7"/>
        <v/>
      </c>
      <c r="S50" s="23" t="str">
        <f t="shared" si="8"/>
        <v/>
      </c>
      <c r="T50" s="22" t="str">
        <f t="shared" si="9"/>
        <v/>
      </c>
      <c r="U50" s="21" t="str">
        <f t="shared" si="10"/>
        <v/>
      </c>
    </row>
    <row r="51" spans="1:25" s="83" customFormat="1" ht="15.95" customHeight="1">
      <c r="A51" s="80"/>
      <c r="B51" s="81"/>
      <c r="C51" s="81"/>
      <c r="D51" s="82"/>
      <c r="E51" s="82" t="str">
        <f t="shared" si="0"/>
        <v/>
      </c>
      <c r="F51" s="82"/>
      <c r="G51" s="82" t="str">
        <f t="shared" si="1"/>
        <v/>
      </c>
      <c r="H51" s="82"/>
      <c r="I51" s="82" t="str">
        <f t="shared" si="2"/>
        <v/>
      </c>
      <c r="J51" s="82"/>
      <c r="K51" s="82" t="str">
        <f t="shared" si="3"/>
        <v/>
      </c>
      <c r="L51" s="82"/>
      <c r="M51" s="82" t="str">
        <f t="shared" si="4"/>
        <v/>
      </c>
      <c r="N51" s="82"/>
      <c r="O51" s="82" t="str">
        <f t="shared" si="5"/>
        <v/>
      </c>
      <c r="P51" s="82"/>
      <c r="Q51" s="82" t="str">
        <f t="shared" si="6"/>
        <v/>
      </c>
      <c r="R51" s="22" t="str">
        <f t="shared" si="7"/>
        <v/>
      </c>
      <c r="S51" s="23" t="str">
        <f t="shared" si="8"/>
        <v/>
      </c>
      <c r="T51" s="22" t="str">
        <f t="shared" si="9"/>
        <v/>
      </c>
      <c r="U51" s="21" t="str">
        <f t="shared" si="10"/>
        <v/>
      </c>
    </row>
    <row r="52" spans="1:25" s="83" customFormat="1" ht="15.95" customHeight="1">
      <c r="A52" s="80"/>
      <c r="B52" s="81"/>
      <c r="C52" s="81"/>
      <c r="D52" s="82"/>
      <c r="E52" s="82" t="str">
        <f t="shared" si="0"/>
        <v/>
      </c>
      <c r="F52" s="82"/>
      <c r="G52" s="82" t="str">
        <f t="shared" si="1"/>
        <v/>
      </c>
      <c r="H52" s="82"/>
      <c r="I52" s="82" t="str">
        <f t="shared" si="2"/>
        <v/>
      </c>
      <c r="J52" s="82"/>
      <c r="K52" s="82" t="str">
        <f t="shared" si="3"/>
        <v/>
      </c>
      <c r="L52" s="82"/>
      <c r="M52" s="82" t="str">
        <f t="shared" si="4"/>
        <v/>
      </c>
      <c r="N52" s="82"/>
      <c r="O52" s="82" t="str">
        <f t="shared" si="5"/>
        <v/>
      </c>
      <c r="P52" s="82"/>
      <c r="Q52" s="82" t="str">
        <f t="shared" si="6"/>
        <v/>
      </c>
      <c r="R52" s="22" t="str">
        <f t="shared" si="7"/>
        <v/>
      </c>
      <c r="S52" s="23" t="str">
        <f t="shared" si="8"/>
        <v/>
      </c>
      <c r="T52" s="22" t="str">
        <f t="shared" si="9"/>
        <v/>
      </c>
      <c r="U52" s="21" t="str">
        <f t="shared" si="10"/>
        <v/>
      </c>
    </row>
    <row r="53" spans="1:25" s="83" customFormat="1" ht="15.95" customHeight="1">
      <c r="A53" s="80"/>
      <c r="B53" s="81"/>
      <c r="C53" s="81"/>
      <c r="D53" s="82"/>
      <c r="E53" s="82" t="str">
        <f t="shared" si="0"/>
        <v/>
      </c>
      <c r="F53" s="82"/>
      <c r="G53" s="82" t="str">
        <f t="shared" si="1"/>
        <v/>
      </c>
      <c r="H53" s="82"/>
      <c r="I53" s="82" t="str">
        <f t="shared" si="2"/>
        <v/>
      </c>
      <c r="J53" s="82"/>
      <c r="K53" s="82" t="str">
        <f t="shared" si="3"/>
        <v/>
      </c>
      <c r="L53" s="82"/>
      <c r="M53" s="82" t="str">
        <f t="shared" si="4"/>
        <v/>
      </c>
      <c r="N53" s="82"/>
      <c r="O53" s="82" t="str">
        <f t="shared" si="5"/>
        <v/>
      </c>
      <c r="P53" s="82"/>
      <c r="Q53" s="82" t="str">
        <f t="shared" si="6"/>
        <v/>
      </c>
      <c r="R53" s="22" t="str">
        <f t="shared" si="7"/>
        <v/>
      </c>
      <c r="S53" s="23" t="str">
        <f t="shared" si="8"/>
        <v/>
      </c>
      <c r="T53" s="22" t="str">
        <f t="shared" si="9"/>
        <v/>
      </c>
      <c r="U53" s="21" t="str">
        <f t="shared" si="10"/>
        <v/>
      </c>
    </row>
    <row r="54" spans="1:25" s="83" customFormat="1" ht="16.5" customHeight="1">
      <c r="A54" s="85"/>
      <c r="B54" s="85"/>
      <c r="C54" s="85"/>
      <c r="D54" s="143" t="s">
        <v>39</v>
      </c>
      <c r="E54" s="143"/>
      <c r="F54" s="143" t="s">
        <v>2</v>
      </c>
      <c r="G54" s="143"/>
      <c r="H54" s="148" t="s">
        <v>4</v>
      </c>
      <c r="I54" s="148"/>
      <c r="J54" s="148" t="s">
        <v>10</v>
      </c>
      <c r="K54" s="148"/>
      <c r="L54" s="148" t="s">
        <v>5</v>
      </c>
      <c r="M54" s="148"/>
      <c r="N54" s="148" t="s">
        <v>6</v>
      </c>
      <c r="O54" s="148"/>
      <c r="P54" s="139" t="s">
        <v>77</v>
      </c>
      <c r="Q54" s="140"/>
      <c r="R54" s="86"/>
      <c r="S54" s="87"/>
      <c r="T54" s="88"/>
    </row>
    <row r="55" spans="1:25" s="83" customFormat="1" ht="16.5" customHeight="1">
      <c r="A55" s="149" t="s">
        <v>67</v>
      </c>
      <c r="B55" s="149"/>
      <c r="C55" s="89"/>
      <c r="D55" s="86">
        <f>SUM(D7:D53)</f>
        <v>0</v>
      </c>
      <c r="E55" s="86"/>
      <c r="F55" s="86">
        <f>SUM(F7:F53)</f>
        <v>0</v>
      </c>
      <c r="G55" s="86"/>
      <c r="H55" s="86">
        <f>SUM(H7:H53)</f>
        <v>0</v>
      </c>
      <c r="I55" s="86"/>
      <c r="J55" s="86">
        <f>SUM(J7:J53)</f>
        <v>0</v>
      </c>
      <c r="K55" s="86"/>
      <c r="L55" s="86">
        <f>SUM(L7:L53)</f>
        <v>0</v>
      </c>
      <c r="M55" s="86"/>
      <c r="N55" s="86">
        <f>SUM(N7:N53)</f>
        <v>0</v>
      </c>
      <c r="O55" s="86"/>
      <c r="P55" s="86">
        <f>SUM(P7:P53)</f>
        <v>0</v>
      </c>
      <c r="Q55" s="86"/>
      <c r="R55" s="86"/>
      <c r="S55" s="86">
        <f>SUM(S7:S53)</f>
        <v>0</v>
      </c>
      <c r="T55" s="88"/>
    </row>
    <row r="56" spans="1:25" s="83" customFormat="1" ht="16.5" customHeight="1">
      <c r="A56" s="150" t="s">
        <v>11</v>
      </c>
      <c r="B56" s="150"/>
      <c r="C56" s="90"/>
      <c r="D56" s="91" t="e">
        <f>AVERAGE(D7:D53)/80*100</f>
        <v>#DIV/0!</v>
      </c>
      <c r="E56" s="91"/>
      <c r="F56" s="91" t="e">
        <f>AVERAGE(F7:F53)/80*100</f>
        <v>#DIV/0!</v>
      </c>
      <c r="G56" s="91"/>
      <c r="H56" s="91" t="e">
        <f>AVERAGE(H7:H53)/80*100</f>
        <v>#DIV/0!</v>
      </c>
      <c r="I56" s="91"/>
      <c r="J56" s="91" t="e">
        <f>AVERAGE(J7:J53)/80*100</f>
        <v>#DIV/0!</v>
      </c>
      <c r="K56" s="91"/>
      <c r="L56" s="91" t="e">
        <f>AVERAGE(L7:L53)/80*100</f>
        <v>#DIV/0!</v>
      </c>
      <c r="M56" s="91"/>
      <c r="N56" s="91" t="e">
        <f>AVERAGE(N7:N53)/80*100</f>
        <v>#DIV/0!</v>
      </c>
      <c r="O56" s="91"/>
      <c r="P56" s="91" t="e">
        <f>AVERAGE(P7:P53)/50*100</f>
        <v>#DIV/0!</v>
      </c>
      <c r="Q56" s="91"/>
      <c r="R56" s="91"/>
      <c r="S56" s="92" t="e">
        <f>AVERAGE(S7:S53)</f>
        <v>#DIV/0!</v>
      </c>
    </row>
    <row r="57" spans="1:25" s="83" customFormat="1" ht="16.5" customHeight="1">
      <c r="A57" s="146" t="s">
        <v>12</v>
      </c>
      <c r="B57" s="146"/>
      <c r="C57" s="93"/>
      <c r="D57" s="94" t="e">
        <f t="shared" ref="D57" si="12">(D64-D58)*100/D64</f>
        <v>#DIV/0!</v>
      </c>
      <c r="E57" s="94"/>
      <c r="F57" s="94" t="e">
        <f t="shared" ref="F57" si="13">(F64-F58)*100/F64</f>
        <v>#DIV/0!</v>
      </c>
      <c r="G57" s="94"/>
      <c r="H57" s="94" t="e">
        <f t="shared" ref="H57" si="14">(H64-H58)*100/H64</f>
        <v>#DIV/0!</v>
      </c>
      <c r="I57" s="94"/>
      <c r="J57" s="94" t="e">
        <f t="shared" ref="J57" si="15">(J64-J58)*100/J64</f>
        <v>#DIV/0!</v>
      </c>
      <c r="K57" s="94"/>
      <c r="L57" s="94" t="e">
        <f t="shared" ref="L57" si="16">(L64-L58)*100/L64</f>
        <v>#DIV/0!</v>
      </c>
      <c r="M57" s="94"/>
      <c r="N57" s="94" t="e">
        <f t="shared" ref="N57:P57" si="17">(N64-N58)*100/N64</f>
        <v>#DIV/0!</v>
      </c>
      <c r="O57" s="94"/>
      <c r="P57" s="94" t="e">
        <f t="shared" si="17"/>
        <v>#DIV/0!</v>
      </c>
      <c r="Q57" s="94"/>
      <c r="R57" s="94"/>
      <c r="S57" s="95" t="e">
        <f>(S64-S58)*100/S64</f>
        <v>#DIV/0!</v>
      </c>
      <c r="V57" s="96">
        <v>80</v>
      </c>
      <c r="W57" s="96"/>
      <c r="X57" s="96">
        <v>50</v>
      </c>
      <c r="Y57" s="96"/>
    </row>
    <row r="58" spans="1:25" s="83" customFormat="1" ht="16.5" customHeight="1">
      <c r="A58" s="146" t="s">
        <v>13</v>
      </c>
      <c r="B58" s="146"/>
      <c r="C58" s="93"/>
      <c r="D58" s="97">
        <f>COUNTIF(D7:D53,"&lt;26.4")</f>
        <v>0</v>
      </c>
      <c r="E58" s="97"/>
      <c r="F58" s="97">
        <f>COUNTIF(F7:F53,"&lt;26.4")</f>
        <v>0</v>
      </c>
      <c r="G58" s="97"/>
      <c r="H58" s="97">
        <f>COUNTIF(H7:H53,"&lt;26.4")</f>
        <v>0</v>
      </c>
      <c r="I58" s="97"/>
      <c r="J58" s="97">
        <f>COUNTIF(J7:J53,"&lt;26.4")</f>
        <v>0</v>
      </c>
      <c r="K58" s="97"/>
      <c r="L58" s="97">
        <f>COUNTIF(L7:L53,"&lt;26.4")</f>
        <v>0</v>
      </c>
      <c r="M58" s="97"/>
      <c r="N58" s="97">
        <f>COUNTIF(N7:N53,"&lt;26.4")</f>
        <v>0</v>
      </c>
      <c r="O58" s="97"/>
      <c r="P58" s="97">
        <f>COUNTIF(P7:P53,"&lt;16.5")</f>
        <v>0</v>
      </c>
      <c r="Q58" s="97"/>
      <c r="R58" s="97"/>
      <c r="S58" s="98">
        <f>COUNTIF(S7:S53,"&lt;33")</f>
        <v>0</v>
      </c>
      <c r="V58" s="96">
        <v>80</v>
      </c>
      <c r="W58" s="96">
        <f>V58*33/100</f>
        <v>26.4</v>
      </c>
      <c r="X58" s="96">
        <v>50</v>
      </c>
      <c r="Y58" s="96">
        <f>X58*33/100</f>
        <v>16.5</v>
      </c>
    </row>
    <row r="59" spans="1:25" s="83" customFormat="1" ht="16.5" customHeight="1">
      <c r="A59" s="146" t="s">
        <v>14</v>
      </c>
      <c r="B59" s="146"/>
      <c r="C59" s="93"/>
      <c r="D59" s="84">
        <f>COUNTIF(D7:D53,"&gt;=26.4")-D63-D62-D61-D60</f>
        <v>0</v>
      </c>
      <c r="E59" s="84"/>
      <c r="F59" s="84">
        <f>COUNTIF(F7:F53,"&gt;=26.4")-F63-F62-F61-F60</f>
        <v>0</v>
      </c>
      <c r="G59" s="84"/>
      <c r="H59" s="84">
        <f>COUNTIF(H7:H53,"&gt;=26.4")-H63-H62-H61-H60</f>
        <v>0</v>
      </c>
      <c r="I59" s="84"/>
      <c r="J59" s="84">
        <f>COUNTIF(J7:J53,"&gt;=26.4")-J63-J62-J61-J60</f>
        <v>0</v>
      </c>
      <c r="K59" s="84"/>
      <c r="L59" s="84">
        <f>COUNTIF(L7:L53,"&gt;=26.4")-L63-L62-L61-L60</f>
        <v>0</v>
      </c>
      <c r="M59" s="84"/>
      <c r="N59" s="84">
        <f>COUNTIF(N7:N53,"&gt;=26.4")-N63-N62-N61-N60</f>
        <v>0</v>
      </c>
      <c r="O59" s="84"/>
      <c r="P59" s="84">
        <f>COUNTIF(P7:P53,"&gt;=16.5")-P63-P62-P61-P60</f>
        <v>0</v>
      </c>
      <c r="Q59" s="84"/>
      <c r="R59" s="84"/>
      <c r="S59" s="99">
        <f>COUNTIF(S7:S53,"&gt;=33")-S60-S61-S62-S63</f>
        <v>0</v>
      </c>
      <c r="V59" s="96">
        <v>80</v>
      </c>
      <c r="W59" s="96">
        <f>V59*33/100</f>
        <v>26.4</v>
      </c>
      <c r="X59" s="96">
        <v>50</v>
      </c>
      <c r="Y59" s="96">
        <f>X59*33/100</f>
        <v>16.5</v>
      </c>
    </row>
    <row r="60" spans="1:25" s="83" customFormat="1" ht="16.5" customHeight="1">
      <c r="A60" s="146" t="s">
        <v>15</v>
      </c>
      <c r="B60" s="146"/>
      <c r="C60" s="93"/>
      <c r="D60" s="84">
        <f>COUNTIF(D7:D53,"&gt;=48")-D63-D62-D61</f>
        <v>0</v>
      </c>
      <c r="E60" s="84"/>
      <c r="F60" s="84">
        <f>COUNTIF(F7:F53,"&gt;=48")-F63-F62-F61</f>
        <v>0</v>
      </c>
      <c r="G60" s="84"/>
      <c r="H60" s="84">
        <f>COUNTIF(H7:H53,"&gt;=48")-H63-H62-H61</f>
        <v>0</v>
      </c>
      <c r="I60" s="84"/>
      <c r="J60" s="84">
        <f>COUNTIF(J7:J53,"&gt;=48")-J63-J62-J61</f>
        <v>0</v>
      </c>
      <c r="K60" s="84"/>
      <c r="L60" s="84">
        <f>COUNTIF(L7:L53,"&gt;=48")-L63-L62-L61</f>
        <v>0</v>
      </c>
      <c r="M60" s="84"/>
      <c r="N60" s="84">
        <f>COUNTIF(N7:N53,"&gt;=48")-N63-N62-N61</f>
        <v>0</v>
      </c>
      <c r="O60" s="84"/>
      <c r="P60" s="84">
        <f>COUNTIF(P7:P53,"&gt;=30")-P63-P62-P61</f>
        <v>0</v>
      </c>
      <c r="Q60" s="84"/>
      <c r="R60" s="84"/>
      <c r="S60" s="99">
        <f>COUNTIF(S7:S53,"&gt;=60")-S61-S62-S63</f>
        <v>0</v>
      </c>
      <c r="V60" s="96">
        <v>80</v>
      </c>
      <c r="W60" s="96">
        <f>V60*60/100</f>
        <v>48</v>
      </c>
      <c r="X60" s="96">
        <v>50</v>
      </c>
      <c r="Y60" s="96">
        <f>X60*60/100</f>
        <v>30</v>
      </c>
    </row>
    <row r="61" spans="1:25" s="83" customFormat="1" ht="16.5" customHeight="1">
      <c r="A61" s="146" t="s">
        <v>16</v>
      </c>
      <c r="B61" s="146"/>
      <c r="C61" s="93"/>
      <c r="D61" s="84">
        <f>COUNTIF(D7:D53,"&gt;=60")-D63-D62</f>
        <v>0</v>
      </c>
      <c r="E61" s="84"/>
      <c r="F61" s="84">
        <f>COUNTIF(F7:F53,"&gt;=60")-F63-F62</f>
        <v>0</v>
      </c>
      <c r="G61" s="84"/>
      <c r="H61" s="84">
        <f>COUNTIF(H7:H53,"&gt;=60")-H63-H62</f>
        <v>0</v>
      </c>
      <c r="I61" s="84"/>
      <c r="J61" s="84">
        <f>COUNTIF(J7:J53,"&gt;=60")-J63-J62</f>
        <v>0</v>
      </c>
      <c r="K61" s="84"/>
      <c r="L61" s="84">
        <f>COUNTIF(L7:L53,"&gt;=60")-L63-L62</f>
        <v>0</v>
      </c>
      <c r="M61" s="84"/>
      <c r="N61" s="84">
        <f>COUNTIF(N7:N53,"&gt;=60")-N63-N62</f>
        <v>0</v>
      </c>
      <c r="O61" s="84"/>
      <c r="P61" s="84">
        <f>COUNTIF(P7:P53,"&gt;=37.5")-P63-P62</f>
        <v>0</v>
      </c>
      <c r="Q61" s="84"/>
      <c r="R61" s="84"/>
      <c r="S61" s="99">
        <f>COUNTIF(S7:S53,"&gt;=75")-S62-S63</f>
        <v>0</v>
      </c>
      <c r="V61" s="96">
        <v>80</v>
      </c>
      <c r="W61" s="96">
        <f>V61*75/100</f>
        <v>60</v>
      </c>
      <c r="X61" s="96">
        <v>50</v>
      </c>
      <c r="Y61" s="96">
        <f>X61*75/100</f>
        <v>37.5</v>
      </c>
    </row>
    <row r="62" spans="1:25" s="83" customFormat="1" ht="16.5" customHeight="1">
      <c r="A62" s="146" t="s">
        <v>63</v>
      </c>
      <c r="B62" s="146"/>
      <c r="C62" s="93"/>
      <c r="D62" s="84">
        <f>COUNTIF(D7:D53,"&gt;=72")-D63</f>
        <v>0</v>
      </c>
      <c r="E62" s="97"/>
      <c r="F62" s="84">
        <f>COUNTIF(F7:F53,"&gt;=72")-F63</f>
        <v>0</v>
      </c>
      <c r="G62" s="97"/>
      <c r="H62" s="84">
        <f>COUNTIF(H7:H53,"&gt;=72")-H63</f>
        <v>0</v>
      </c>
      <c r="I62" s="97"/>
      <c r="J62" s="84">
        <f>COUNTIF(J7:J53,"&gt;=72")-J63</f>
        <v>0</v>
      </c>
      <c r="K62" s="97"/>
      <c r="L62" s="84">
        <f>COUNTIF(L7:L53,"&gt;=72")-L63</f>
        <v>0</v>
      </c>
      <c r="M62" s="97"/>
      <c r="N62" s="84">
        <f>COUNTIF(N7:N53,"&gt;=72")-N63</f>
        <v>0</v>
      </c>
      <c r="O62" s="97"/>
      <c r="P62" s="84">
        <f>COUNTIF(P7:P53,"&gt;=45")-P63</f>
        <v>0</v>
      </c>
      <c r="Q62" s="97"/>
      <c r="R62" s="97"/>
      <c r="S62" s="99">
        <f>COUNTIF(S7:S53,"&gt;=90")-S63</f>
        <v>0</v>
      </c>
      <c r="V62" s="96">
        <v>80</v>
      </c>
      <c r="W62" s="96">
        <f>V62*90/100</f>
        <v>72</v>
      </c>
      <c r="X62" s="96">
        <v>50</v>
      </c>
      <c r="Y62" s="96">
        <f>X62*90/100</f>
        <v>45</v>
      </c>
    </row>
    <row r="63" spans="1:25" s="83" customFormat="1" ht="16.5" customHeight="1">
      <c r="A63" s="153" t="s">
        <v>64</v>
      </c>
      <c r="B63" s="146"/>
      <c r="C63" s="93"/>
      <c r="D63" s="97">
        <f>COUNTIF(D7:D53,"&gt;76")</f>
        <v>0</v>
      </c>
      <c r="E63" s="97"/>
      <c r="F63" s="97">
        <f>COUNTIF(F7:F53,"&gt;76")</f>
        <v>0</v>
      </c>
      <c r="G63" s="97"/>
      <c r="H63" s="97">
        <f>COUNTIF(H7:H53,"&gt;76")</f>
        <v>0</v>
      </c>
      <c r="I63" s="97"/>
      <c r="J63" s="97">
        <f>COUNTIF(J7:J53,"&gt;76")</f>
        <v>0</v>
      </c>
      <c r="K63" s="97"/>
      <c r="L63" s="97">
        <f>COUNTIF(L7:L53,"&gt;76")</f>
        <v>0</v>
      </c>
      <c r="M63" s="97"/>
      <c r="N63" s="97">
        <f>COUNTIF(N7:N53,"&gt;76")</f>
        <v>0</v>
      </c>
      <c r="O63" s="97"/>
      <c r="P63" s="97">
        <f>COUNTIF(P7:P53,"&gt;47.5")</f>
        <v>0</v>
      </c>
      <c r="Q63" s="97"/>
      <c r="R63" s="97"/>
      <c r="S63" s="97">
        <f>COUNTIF(S7:S53,"&gt;95")</f>
        <v>0</v>
      </c>
      <c r="V63" s="96">
        <v>80</v>
      </c>
      <c r="W63" s="96">
        <f>V62*95/100</f>
        <v>76</v>
      </c>
      <c r="X63" s="96">
        <v>50</v>
      </c>
      <c r="Y63" s="96">
        <f>X62*95/100</f>
        <v>47.5</v>
      </c>
    </row>
    <row r="64" spans="1:25" s="83" customFormat="1" ht="16.5" customHeight="1">
      <c r="A64" s="146" t="s">
        <v>17</v>
      </c>
      <c r="B64" s="146"/>
      <c r="C64" s="93"/>
      <c r="D64" s="100">
        <f>SUM(D58:D63)</f>
        <v>0</v>
      </c>
      <c r="E64" s="100"/>
      <c r="F64" s="100">
        <f>SUM(F58:F63)</f>
        <v>0</v>
      </c>
      <c r="G64" s="100"/>
      <c r="H64" s="100">
        <f>SUM(H58:H63)</f>
        <v>0</v>
      </c>
      <c r="I64" s="100"/>
      <c r="J64" s="100">
        <f>SUM(J58:J63)</f>
        <v>0</v>
      </c>
      <c r="K64" s="100"/>
      <c r="L64" s="100">
        <f>SUM(L58:L63)</f>
        <v>0</v>
      </c>
      <c r="M64" s="100"/>
      <c r="N64" s="100">
        <f>SUM(N58:N63)</f>
        <v>0</v>
      </c>
      <c r="O64" s="100"/>
      <c r="P64" s="100">
        <f>SUM(P58:P63)</f>
        <v>0</v>
      </c>
      <c r="Q64" s="100"/>
      <c r="R64" s="100"/>
      <c r="S64" s="100">
        <f>SUM(S58:S63)</f>
        <v>0</v>
      </c>
    </row>
    <row r="65" spans="1:27" s="83" customFormat="1" ht="16.5" customHeight="1">
      <c r="A65" s="155">
        <v>0.4</v>
      </c>
      <c r="B65" s="156"/>
      <c r="C65" s="101"/>
      <c r="D65" s="84">
        <f>COUNTIF(D7:D42,"&lt;32")</f>
        <v>0</v>
      </c>
      <c r="E65" s="84"/>
      <c r="F65" s="84">
        <f>COUNTIF(F7:F42,"&lt;32")</f>
        <v>0</v>
      </c>
      <c r="G65" s="84"/>
      <c r="H65" s="84">
        <f>COUNTIF(H7:H42,"&lt;32")</f>
        <v>0</v>
      </c>
      <c r="I65" s="84"/>
      <c r="J65" s="84">
        <f>COUNTIF(J7:J42,"&lt;32")</f>
        <v>0</v>
      </c>
      <c r="K65" s="84"/>
      <c r="L65" s="84">
        <f>COUNTIF(L7:L42,"&lt;32")</f>
        <v>0</v>
      </c>
      <c r="M65" s="84"/>
      <c r="N65" s="84">
        <f>COUNTIF(N7:N42,"&lt;32")</f>
        <v>0</v>
      </c>
      <c r="O65" s="102"/>
      <c r="P65" s="84">
        <f>COUNTIF(P7:P42,"&lt;20")</f>
        <v>0</v>
      </c>
      <c r="Q65" s="102"/>
      <c r="R65" s="102"/>
      <c r="S65" s="102"/>
      <c r="X65" s="96">
        <v>25</v>
      </c>
      <c r="Y65" s="96">
        <f>X65*40/100</f>
        <v>10</v>
      </c>
    </row>
    <row r="66" spans="1:27" s="83" customFormat="1" ht="16.5" customHeight="1">
      <c r="A66" s="157">
        <v>0.6</v>
      </c>
      <c r="B66" s="158"/>
      <c r="C66" s="101"/>
      <c r="D66" s="84">
        <f>COUNTIF(D7:D42,"&lt;48")</f>
        <v>0</v>
      </c>
      <c r="E66" s="84"/>
      <c r="F66" s="84">
        <f>COUNTIF(F7:F42,"&lt;48")</f>
        <v>0</v>
      </c>
      <c r="G66" s="84"/>
      <c r="H66" s="84">
        <f>COUNTIF(H7:H42,"&lt;48")</f>
        <v>0</v>
      </c>
      <c r="I66" s="84"/>
      <c r="J66" s="84">
        <f>COUNTIF(J7:J42,"&lt;48")</f>
        <v>0</v>
      </c>
      <c r="K66" s="84"/>
      <c r="L66" s="84">
        <f>COUNTIF(L7:L42,"&lt;48")</f>
        <v>0</v>
      </c>
      <c r="M66" s="84"/>
      <c r="N66" s="84">
        <f>COUNTIF(N7:N42,"&lt;48")</f>
        <v>0</v>
      </c>
      <c r="O66" s="102"/>
      <c r="P66" s="84">
        <f>COUNTIF(P7:P42,"&lt;30")</f>
        <v>0</v>
      </c>
      <c r="Q66" s="102"/>
      <c r="R66" s="102"/>
      <c r="S66" s="102"/>
      <c r="X66" s="96">
        <v>25</v>
      </c>
      <c r="Y66" s="96">
        <f>X66*60/100</f>
        <v>15</v>
      </c>
    </row>
    <row r="67" spans="1:27" ht="12.75" customHeight="1">
      <c r="A67" s="154" t="s">
        <v>18</v>
      </c>
      <c r="B67" s="154"/>
      <c r="C67" s="103"/>
      <c r="D67" s="154" t="s">
        <v>19</v>
      </c>
      <c r="E67" s="154"/>
      <c r="F67" s="154" t="s">
        <v>24</v>
      </c>
      <c r="G67" s="154" t="s">
        <v>21</v>
      </c>
      <c r="H67" s="154"/>
      <c r="I67" s="151" t="s">
        <v>22</v>
      </c>
      <c r="J67" s="151"/>
      <c r="K67" s="104"/>
      <c r="L67" s="151" t="s">
        <v>12</v>
      </c>
      <c r="M67" s="152" t="s">
        <v>25</v>
      </c>
      <c r="N67" s="152" t="s">
        <v>14</v>
      </c>
      <c r="O67" s="152" t="s">
        <v>15</v>
      </c>
      <c r="P67" s="105"/>
      <c r="Q67" s="105"/>
      <c r="R67" s="152" t="s">
        <v>16</v>
      </c>
      <c r="S67" s="152" t="s">
        <v>26</v>
      </c>
      <c r="T67" s="152" t="s">
        <v>26</v>
      </c>
      <c r="U67" s="162" t="s">
        <v>23</v>
      </c>
    </row>
    <row r="68" spans="1:27" ht="17.25" customHeight="1">
      <c r="A68" s="154"/>
      <c r="B68" s="154"/>
      <c r="C68" s="103"/>
      <c r="D68" s="154"/>
      <c r="E68" s="154"/>
      <c r="F68" s="154"/>
      <c r="G68" s="154"/>
      <c r="H68" s="154"/>
      <c r="I68" s="151"/>
      <c r="J68" s="151"/>
      <c r="K68" s="104"/>
      <c r="L68" s="151"/>
      <c r="M68" s="152"/>
      <c r="N68" s="152"/>
      <c r="O68" s="152"/>
      <c r="P68" s="105"/>
      <c r="Q68" s="105"/>
      <c r="R68" s="152"/>
      <c r="S68" s="152"/>
      <c r="T68" s="152"/>
      <c r="U68" s="162"/>
    </row>
    <row r="69" spans="1:27" ht="18" customHeight="1">
      <c r="A69" s="159">
        <f>TITLE!A8</f>
        <v>0</v>
      </c>
      <c r="B69" s="160"/>
      <c r="C69" s="106"/>
      <c r="D69" s="161" t="str">
        <f>TITLE!B8</f>
        <v>TGT ENGLISH</v>
      </c>
      <c r="E69" s="161"/>
      <c r="F69" s="104" t="s">
        <v>3</v>
      </c>
      <c r="G69" s="104"/>
      <c r="H69" s="107">
        <f>D55</f>
        <v>0</v>
      </c>
      <c r="I69" s="104"/>
      <c r="J69" s="108" t="e">
        <f>D56</f>
        <v>#DIV/0!</v>
      </c>
      <c r="K69" s="104"/>
      <c r="L69" s="108" t="e">
        <f>D57</f>
        <v>#DIV/0!</v>
      </c>
      <c r="M69" s="104">
        <f>D58</f>
        <v>0</v>
      </c>
      <c r="N69" s="107">
        <f>D59</f>
        <v>0</v>
      </c>
      <c r="O69" s="107">
        <f>D59</f>
        <v>0</v>
      </c>
      <c r="P69" s="107"/>
      <c r="Q69" s="107"/>
      <c r="R69" s="109">
        <f>D61</f>
        <v>0</v>
      </c>
      <c r="S69" s="110">
        <f>D62</f>
        <v>0</v>
      </c>
      <c r="T69" s="110">
        <f>D63</f>
        <v>0</v>
      </c>
      <c r="U69" s="109">
        <f>D64</f>
        <v>0</v>
      </c>
    </row>
    <row r="70" spans="1:27" ht="18" customHeight="1">
      <c r="A70" s="159">
        <f>TITLE!A9</f>
        <v>0</v>
      </c>
      <c r="B70" s="160"/>
      <c r="C70" s="106"/>
      <c r="D70" s="161" t="str">
        <f>TITLE!B9</f>
        <v>TGT HINDI</v>
      </c>
      <c r="E70" s="161"/>
      <c r="F70" s="104" t="s">
        <v>2</v>
      </c>
      <c r="G70" s="104"/>
      <c r="H70" s="107">
        <f>F55</f>
        <v>0</v>
      </c>
      <c r="I70" s="104"/>
      <c r="J70" s="108" t="e">
        <f>F56</f>
        <v>#DIV/0!</v>
      </c>
      <c r="K70" s="104"/>
      <c r="L70" s="108" t="e">
        <f>F57</f>
        <v>#DIV/0!</v>
      </c>
      <c r="M70" s="104">
        <f>F58</f>
        <v>0</v>
      </c>
      <c r="N70" s="107">
        <f>F59</f>
        <v>0</v>
      </c>
      <c r="O70" s="107">
        <f>F60</f>
        <v>0</v>
      </c>
      <c r="P70" s="107"/>
      <c r="Q70" s="107"/>
      <c r="R70" s="109">
        <f>F61</f>
        <v>0</v>
      </c>
      <c r="S70" s="110">
        <f>F62</f>
        <v>0</v>
      </c>
      <c r="T70" s="110">
        <f>F63</f>
        <v>0</v>
      </c>
      <c r="U70" s="109">
        <f>F64</f>
        <v>0</v>
      </c>
    </row>
    <row r="71" spans="1:27" ht="18" customHeight="1">
      <c r="A71" s="159">
        <f>TITLE!A10</f>
        <v>0</v>
      </c>
      <c r="B71" s="160"/>
      <c r="C71" s="111"/>
      <c r="D71" s="161" t="str">
        <f>TITLE!B10</f>
        <v>TGT GUJARATI</v>
      </c>
      <c r="E71" s="161"/>
      <c r="F71" s="104" t="s">
        <v>4</v>
      </c>
      <c r="G71" s="104"/>
      <c r="H71" s="107">
        <f>H55</f>
        <v>0</v>
      </c>
      <c r="I71" s="104"/>
      <c r="J71" s="108" t="e">
        <f>H56</f>
        <v>#DIV/0!</v>
      </c>
      <c r="K71" s="104"/>
      <c r="L71" s="108" t="e">
        <f>H57</f>
        <v>#DIV/0!</v>
      </c>
      <c r="M71" s="104">
        <f>H58</f>
        <v>0</v>
      </c>
      <c r="N71" s="107">
        <f>H59</f>
        <v>0</v>
      </c>
      <c r="O71" s="107">
        <f>H60</f>
        <v>0</v>
      </c>
      <c r="P71" s="107"/>
      <c r="Q71" s="107"/>
      <c r="R71" s="109">
        <f>H61</f>
        <v>0</v>
      </c>
      <c r="S71" s="110">
        <f>H62</f>
        <v>0</v>
      </c>
      <c r="T71" s="110">
        <f>H63</f>
        <v>0</v>
      </c>
      <c r="U71" s="109">
        <f>H64</f>
        <v>0</v>
      </c>
    </row>
    <row r="72" spans="1:27" ht="18" customHeight="1">
      <c r="A72" s="159">
        <f>TITLE!A11</f>
        <v>0</v>
      </c>
      <c r="B72" s="160"/>
      <c r="C72" s="111"/>
      <c r="D72" s="161" t="str">
        <f>TITLE!B11</f>
        <v>TGT MATHS</v>
      </c>
      <c r="E72" s="161"/>
      <c r="F72" s="104" t="s">
        <v>10</v>
      </c>
      <c r="G72" s="104"/>
      <c r="H72" s="107">
        <f>J55</f>
        <v>0</v>
      </c>
      <c r="I72" s="104"/>
      <c r="J72" s="108" t="e">
        <f>J56</f>
        <v>#DIV/0!</v>
      </c>
      <c r="K72" s="104"/>
      <c r="L72" s="108" t="e">
        <f>J57</f>
        <v>#DIV/0!</v>
      </c>
      <c r="M72" s="104">
        <f>J58</f>
        <v>0</v>
      </c>
      <c r="N72" s="107">
        <f>J59</f>
        <v>0</v>
      </c>
      <c r="O72" s="107">
        <f>J60</f>
        <v>0</v>
      </c>
      <c r="P72" s="107"/>
      <c r="Q72" s="107"/>
      <c r="R72" s="109">
        <f>J61</f>
        <v>0</v>
      </c>
      <c r="S72" s="110">
        <f>J62</f>
        <v>0</v>
      </c>
      <c r="T72" s="110">
        <f>J63</f>
        <v>0</v>
      </c>
      <c r="U72" s="109">
        <f>J64</f>
        <v>0</v>
      </c>
      <c r="AA72" s="76" t="s">
        <v>75</v>
      </c>
    </row>
    <row r="73" spans="1:27" ht="18" customHeight="1">
      <c r="A73" s="159">
        <f>TITLE!A12</f>
        <v>0</v>
      </c>
      <c r="B73" s="160"/>
      <c r="C73" s="112"/>
      <c r="D73" s="161" t="str">
        <f>TITLE!B12</f>
        <v>PGT CHEMISTRY
PGT PHYSICS
PGT BIOLOGY</v>
      </c>
      <c r="E73" s="161"/>
      <c r="F73" s="104" t="s">
        <v>5</v>
      </c>
      <c r="G73" s="104"/>
      <c r="H73" s="107">
        <f>L55</f>
        <v>0</v>
      </c>
      <c r="I73" s="104"/>
      <c r="J73" s="108" t="e">
        <f>L56</f>
        <v>#DIV/0!</v>
      </c>
      <c r="K73" s="104"/>
      <c r="L73" s="108" t="e">
        <f>L57</f>
        <v>#DIV/0!</v>
      </c>
      <c r="M73" s="104">
        <f>L58</f>
        <v>0</v>
      </c>
      <c r="N73" s="107">
        <f>L59</f>
        <v>0</v>
      </c>
      <c r="O73" s="107">
        <f>L60</f>
        <v>0</v>
      </c>
      <c r="P73" s="107"/>
      <c r="Q73" s="107"/>
      <c r="R73" s="109">
        <f>L61</f>
        <v>0</v>
      </c>
      <c r="S73" s="110">
        <f>L62</f>
        <v>0</v>
      </c>
      <c r="T73" s="110">
        <f>L63</f>
        <v>0</v>
      </c>
      <c r="U73" s="109">
        <f>L64</f>
        <v>0</v>
      </c>
    </row>
    <row r="74" spans="1:27" ht="18" customHeight="1">
      <c r="A74" s="159">
        <f>TITLE!A13</f>
        <v>0</v>
      </c>
      <c r="B74" s="160"/>
      <c r="C74" s="111"/>
      <c r="D74" s="161" t="str">
        <f>TITLE!B13</f>
        <v>PGT GEOGRAPHY</v>
      </c>
      <c r="E74" s="161"/>
      <c r="F74" s="104" t="s">
        <v>6</v>
      </c>
      <c r="G74" s="104"/>
      <c r="H74" s="107">
        <f>N55</f>
        <v>0</v>
      </c>
      <c r="I74" s="104"/>
      <c r="J74" s="108" t="e">
        <f>N56</f>
        <v>#DIV/0!</v>
      </c>
      <c r="K74" s="104"/>
      <c r="L74" s="108" t="e">
        <f>N57</f>
        <v>#DIV/0!</v>
      </c>
      <c r="M74" s="104">
        <f>N58</f>
        <v>0</v>
      </c>
      <c r="N74" s="107">
        <f>N59</f>
        <v>0</v>
      </c>
      <c r="O74" s="107">
        <f>N60</f>
        <v>0</v>
      </c>
      <c r="P74" s="107"/>
      <c r="Q74" s="107"/>
      <c r="R74" s="109">
        <f>N61</f>
        <v>0</v>
      </c>
      <c r="S74" s="110">
        <f>N62</f>
        <v>0</v>
      </c>
      <c r="T74" s="110">
        <f>N63</f>
        <v>0</v>
      </c>
      <c r="U74" s="109">
        <f>N64</f>
        <v>0</v>
      </c>
    </row>
    <row r="76" spans="1:27" s="113" customFormat="1">
      <c r="B76" s="114" t="s">
        <v>27</v>
      </c>
      <c r="C76" s="114"/>
      <c r="D76" s="141" t="s">
        <v>28</v>
      </c>
      <c r="E76" s="141"/>
      <c r="F76" s="141"/>
      <c r="G76" s="114"/>
      <c r="H76" s="114"/>
      <c r="I76" s="114"/>
      <c r="J76" s="114"/>
      <c r="K76" s="114" t="s">
        <v>29</v>
      </c>
      <c r="L76" s="114"/>
      <c r="M76" s="114"/>
      <c r="N76" s="114"/>
      <c r="O76" s="114"/>
      <c r="P76" s="114"/>
      <c r="Q76" s="114"/>
      <c r="S76" s="113" t="s">
        <v>30</v>
      </c>
    </row>
  </sheetData>
  <mergeCells count="61">
    <mergeCell ref="A73:B73"/>
    <mergeCell ref="D73:E73"/>
    <mergeCell ref="A74:B74"/>
    <mergeCell ref="D74:E74"/>
    <mergeCell ref="D76:F76"/>
    <mergeCell ref="A70:B70"/>
    <mergeCell ref="D70:E70"/>
    <mergeCell ref="A71:B71"/>
    <mergeCell ref="D71:E71"/>
    <mergeCell ref="A72:B72"/>
    <mergeCell ref="D72:E72"/>
    <mergeCell ref="O67:O68"/>
    <mergeCell ref="R67:R68"/>
    <mergeCell ref="S67:S68"/>
    <mergeCell ref="T67:T68"/>
    <mergeCell ref="U67:U68"/>
    <mergeCell ref="A69:B69"/>
    <mergeCell ref="D69:E69"/>
    <mergeCell ref="F67:F68"/>
    <mergeCell ref="G67:H68"/>
    <mergeCell ref="I67:J68"/>
    <mergeCell ref="L67:L68"/>
    <mergeCell ref="M67:M68"/>
    <mergeCell ref="N67:N68"/>
    <mergeCell ref="A61:B61"/>
    <mergeCell ref="A62:B62"/>
    <mergeCell ref="A63:B63"/>
    <mergeCell ref="A64:B64"/>
    <mergeCell ref="A67:B68"/>
    <mergeCell ref="D67:E68"/>
    <mergeCell ref="A65:B65"/>
    <mergeCell ref="A66:B66"/>
    <mergeCell ref="A60:B60"/>
    <mergeCell ref="L5:M5"/>
    <mergeCell ref="N5:O5"/>
    <mergeCell ref="T5:T6"/>
    <mergeCell ref="U5:U6"/>
    <mergeCell ref="D54:E54"/>
    <mergeCell ref="F54:G54"/>
    <mergeCell ref="H54:I54"/>
    <mergeCell ref="J54:K54"/>
    <mergeCell ref="L54:M54"/>
    <mergeCell ref="N54:O54"/>
    <mergeCell ref="A55:B55"/>
    <mergeCell ref="A56:B56"/>
    <mergeCell ref="A57:B57"/>
    <mergeCell ref="A58:B58"/>
    <mergeCell ref="A59:B59"/>
    <mergeCell ref="P54:Q54"/>
    <mergeCell ref="A1:U1"/>
    <mergeCell ref="A2:U2"/>
    <mergeCell ref="A3:U3"/>
    <mergeCell ref="A4:U4"/>
    <mergeCell ref="A5:A6"/>
    <mergeCell ref="B5:B6"/>
    <mergeCell ref="D5:E5"/>
    <mergeCell ref="F5:G5"/>
    <mergeCell ref="H5:I5"/>
    <mergeCell ref="J5:K5"/>
    <mergeCell ref="P5:Q5"/>
    <mergeCell ref="C5:C6"/>
  </mergeCells>
  <pageMargins left="0.70866141732283505" right="0.35433070866141703" top="0.43307086614173201" bottom="0.43307086614173201" header="0.31496062992126" footer="0.31496062992126"/>
  <pageSetup paperSize="9" scale="62" orientation="portrait" verticalDpi="1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A77"/>
  <sheetViews>
    <sheetView view="pageBreakPreview" zoomScale="115" zoomScaleNormal="100" zoomScaleSheetLayoutView="115" workbookViewId="0">
      <selection sqref="A1:U1"/>
    </sheetView>
  </sheetViews>
  <sheetFormatPr defaultColWidth="9.140625" defaultRowHeight="12.75"/>
  <cols>
    <col min="1" max="1" width="6.140625" style="27" bestFit="1" customWidth="1"/>
    <col min="2" max="2" width="28" style="27" customWidth="1"/>
    <col min="3" max="3" width="2.5703125" style="27" customWidth="1"/>
    <col min="4" max="4" width="7.7109375" style="40" customWidth="1"/>
    <col min="5" max="5" width="3.7109375" style="40" customWidth="1"/>
    <col min="6" max="6" width="7.7109375" style="40" customWidth="1"/>
    <col min="7" max="7" width="3.42578125" style="40" customWidth="1"/>
    <col min="8" max="8" width="7.7109375" style="40" customWidth="1"/>
    <col min="9" max="9" width="3.5703125" style="40" customWidth="1"/>
    <col min="10" max="10" width="7.7109375" style="40" customWidth="1"/>
    <col min="11" max="11" width="3.5703125" style="40" customWidth="1"/>
    <col min="12" max="12" width="7.7109375" style="40" customWidth="1"/>
    <col min="13" max="13" width="4.140625" style="40" customWidth="1"/>
    <col min="14" max="14" width="8.42578125" style="40" customWidth="1"/>
    <col min="15" max="15" width="4.140625" style="40" customWidth="1"/>
    <col min="16" max="16" width="8.7109375" style="40" bestFit="1" customWidth="1"/>
    <col min="17" max="17" width="4.140625" style="40" customWidth="1"/>
    <col min="18" max="18" width="6.28515625" style="27" customWidth="1"/>
    <col min="19" max="19" width="8.42578125" style="27" customWidth="1"/>
    <col min="20" max="20" width="3.7109375" style="27" customWidth="1"/>
    <col min="21" max="21" width="4.140625" style="27" customWidth="1"/>
    <col min="22" max="16384" width="9.140625" style="27"/>
  </cols>
  <sheetData>
    <row r="1" spans="1:27">
      <c r="A1" s="165" t="str">
        <f>TITLE!B1</f>
        <v>JAWAHAR NAVODAYA VIDYALAYA, SCHOOL __________ NAME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</row>
    <row r="2" spans="1:27">
      <c r="A2" s="165" t="str">
        <f>TITLE!B2</f>
        <v>CONSOLIDATED RESULT 2025-26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</row>
    <row r="3" spans="1:27">
      <c r="A3" s="165" t="str">
        <f>TITLE!B3</f>
        <v>PRE-BOARD-2 RESULT-DECEMBER-2025-26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</row>
    <row r="4" spans="1:27">
      <c r="A4" s="166" t="s">
        <v>47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</row>
    <row r="5" spans="1:27" ht="12.75" customHeight="1">
      <c r="A5" s="167" t="s">
        <v>0</v>
      </c>
      <c r="B5" s="167" t="s">
        <v>1</v>
      </c>
      <c r="C5" s="170" t="s">
        <v>85</v>
      </c>
      <c r="D5" s="167" t="s">
        <v>39</v>
      </c>
      <c r="E5" s="167"/>
      <c r="F5" s="167" t="s">
        <v>2</v>
      </c>
      <c r="G5" s="167"/>
      <c r="H5" s="167" t="s">
        <v>4</v>
      </c>
      <c r="I5" s="167"/>
      <c r="J5" s="167" t="s">
        <v>10</v>
      </c>
      <c r="K5" s="167"/>
      <c r="L5" s="167" t="s">
        <v>5</v>
      </c>
      <c r="M5" s="167"/>
      <c r="N5" s="167" t="s">
        <v>6</v>
      </c>
      <c r="O5" s="167"/>
      <c r="P5" s="163" t="s">
        <v>77</v>
      </c>
      <c r="Q5" s="164"/>
      <c r="R5" s="28" t="s">
        <v>7</v>
      </c>
      <c r="S5" s="168" t="s">
        <v>8</v>
      </c>
      <c r="T5" s="173" t="s">
        <v>9</v>
      </c>
      <c r="U5" s="173" t="s">
        <v>20</v>
      </c>
    </row>
    <row r="6" spans="1:27" ht="25.5" customHeight="1">
      <c r="A6" s="167"/>
      <c r="B6" s="167"/>
      <c r="C6" s="171"/>
      <c r="D6" s="29">
        <v>80</v>
      </c>
      <c r="E6" s="30" t="s">
        <v>9</v>
      </c>
      <c r="F6" s="29">
        <v>80</v>
      </c>
      <c r="G6" s="30" t="s">
        <v>9</v>
      </c>
      <c r="H6" s="29">
        <v>80</v>
      </c>
      <c r="I6" s="30" t="s">
        <v>9</v>
      </c>
      <c r="J6" s="29">
        <v>80</v>
      </c>
      <c r="K6" s="30" t="s">
        <v>9</v>
      </c>
      <c r="L6" s="29">
        <v>80</v>
      </c>
      <c r="M6" s="30" t="s">
        <v>9</v>
      </c>
      <c r="N6" s="29">
        <v>80</v>
      </c>
      <c r="O6" s="30" t="s">
        <v>9</v>
      </c>
      <c r="P6" s="29">
        <v>50</v>
      </c>
      <c r="Q6" s="30" t="s">
        <v>9</v>
      </c>
      <c r="R6" s="29">
        <v>450</v>
      </c>
      <c r="S6" s="169"/>
      <c r="T6" s="173"/>
      <c r="U6" s="173"/>
    </row>
    <row r="7" spans="1:27" s="83" customFormat="1" ht="15.95" customHeight="1">
      <c r="A7" s="80" t="str">
        <f>IF('STUDENT NAMES'!C2&lt;&gt;"",'STUDENT NAMES'!C2,"")</f>
        <v/>
      </c>
      <c r="B7" s="81" t="str">
        <f>IF( 'STUDENT NAMES'!D2&lt;&gt;"",'STUDENT NAMES'!D2,"")</f>
        <v/>
      </c>
      <c r="C7" s="118" t="s">
        <v>86</v>
      </c>
      <c r="D7" s="82"/>
      <c r="E7" s="82" t="str">
        <f>IF(D7&gt;0,RANK(D7,$D$7:$D$52,0),"")</f>
        <v/>
      </c>
      <c r="F7" s="82"/>
      <c r="G7" s="82" t="str">
        <f>IF(F7&gt;0,RANK(F7,$F$7:$F$52,0),"")</f>
        <v/>
      </c>
      <c r="H7" s="82"/>
      <c r="I7" s="82" t="str">
        <f>IF(H7&gt;0,RANK(H7,$H$7:$H$52,0),"")</f>
        <v/>
      </c>
      <c r="J7" s="82"/>
      <c r="K7" s="82" t="str">
        <f>IF(J7&gt;0,RANK(J7,$J$7:$J$52,0),"")</f>
        <v/>
      </c>
      <c r="L7" s="82"/>
      <c r="M7" s="82" t="str">
        <f>IF(L7&gt;0,RANK(L7,$L$7:$L$52,0),"")</f>
        <v/>
      </c>
      <c r="N7" s="82"/>
      <c r="O7" s="82" t="str">
        <f>IF(N7&gt;0,RANK(N7,$N$7:$N$52,0),"")</f>
        <v/>
      </c>
      <c r="P7" s="82"/>
      <c r="Q7" s="82" t="str">
        <f>IF(P7&gt;0,RANK(P7,$P$7:$P$53,0),"")</f>
        <v/>
      </c>
      <c r="R7" s="82" t="str">
        <f>IF(D7&gt;0,SUM(ROUND(D7,0)+ROUND(F7,0)+ROUND(H7,0)+ROUND(J7,0)+ROUND(L7,0)+ROUND(N7,0)+ROUND(P7,0)),"")</f>
        <v/>
      </c>
      <c r="S7" s="119" t="str">
        <f>IF(R7&lt;&gt;"",R7/450*100,"")</f>
        <v/>
      </c>
      <c r="T7" s="82" t="str">
        <f>IF(S7&lt;&gt;"",RANK(S7,$S$7:$S$52,0),"")</f>
        <v/>
      </c>
      <c r="U7" s="80" t="str">
        <f>IF(T7&lt;&gt;"",IF(S7&gt;=91,"A1",IF(S7&gt;=81,"A2",IF(S7&gt;=71,"B1",IF(S7&gt;=61,"B2",IF(S7&gt;=51,"C1",IF(S7&gt;=41,"C2",IF(S7&gt;=33,"D",IF(S7&gt;=21,"E1","E2")))))))),"")</f>
        <v/>
      </c>
      <c r="Z7" s="83">
        <v>50</v>
      </c>
      <c r="AA7" s="83">
        <f>Z7+5</f>
        <v>55</v>
      </c>
    </row>
    <row r="8" spans="1:27" s="83" customFormat="1" ht="15.95" customHeight="1">
      <c r="A8" s="80" t="str">
        <f>IF('STUDENT NAMES'!C3&lt;&gt;"",'STUDENT NAMES'!C3,"")</f>
        <v/>
      </c>
      <c r="B8" s="81" t="str">
        <f>IF( 'STUDENT NAMES'!D3&lt;&gt;"",'STUDENT NAMES'!D3,"")</f>
        <v/>
      </c>
      <c r="C8" s="118"/>
      <c r="D8" s="82"/>
      <c r="E8" s="82" t="str">
        <f t="shared" ref="E8:E53" si="0">IF(D8&gt;0,RANK(D8,$D$7:$D$52,0),"")</f>
        <v/>
      </c>
      <c r="F8" s="82"/>
      <c r="G8" s="82" t="str">
        <f t="shared" ref="G8:G52" si="1">IF(F8&gt;0,RANK(F8,$F$7:$F$52,0),"")</f>
        <v/>
      </c>
      <c r="H8" s="82"/>
      <c r="I8" s="82" t="str">
        <f t="shared" ref="I8:I53" si="2">IF(H8&gt;0,RANK(H8,$H$7:$H$52,0),"")</f>
        <v/>
      </c>
      <c r="J8" s="82"/>
      <c r="K8" s="82" t="str">
        <f t="shared" ref="K8:K53" si="3">IF(J8&gt;0,RANK(J8,$J$7:$J$52,0),"")</f>
        <v/>
      </c>
      <c r="L8" s="82"/>
      <c r="M8" s="82" t="str">
        <f t="shared" ref="M8:M53" si="4">IF(L8&gt;0,RANK(L8,$L$7:$L$52,0),"")</f>
        <v/>
      </c>
      <c r="N8" s="82"/>
      <c r="O8" s="82" t="str">
        <f t="shared" ref="O8:O53" si="5">IF(N8&gt;0,RANK(N8,$N$7:$N$52,0),"")</f>
        <v/>
      </c>
      <c r="P8" s="82"/>
      <c r="Q8" s="82" t="str">
        <f t="shared" ref="Q8:Q53" si="6">IF(P8&gt;0,RANK(P8,$P$7:$P$53,0),"")</f>
        <v/>
      </c>
      <c r="R8" s="82" t="str">
        <f t="shared" ref="R8:R53" si="7">IF(D8&gt;0,SUM(ROUND(D8,0)+ROUND(F8,0)+ROUND(H8,0)+ROUND(J8,0)+ROUND(L8,0)+ROUND(N8,0)+ROUND(P8,0)),"")</f>
        <v/>
      </c>
      <c r="S8" s="119" t="str">
        <f t="shared" ref="S8:S53" si="8">IF(R8&lt;&gt;"",R8/450*100,"")</f>
        <v/>
      </c>
      <c r="T8" s="82" t="str">
        <f t="shared" ref="T8:T53" si="9">IF(S8&lt;&gt;"",RANK(S8,$S$7:$S$52,0),"")</f>
        <v/>
      </c>
      <c r="U8" s="80" t="str">
        <f t="shared" ref="U8:U53" si="10">IF(T8&lt;&gt;"",IF(S8&gt;=91,"A1",IF(S8&gt;=81,"A2",IF(S8&gt;=71,"B1",IF(S8&gt;=61,"B2",IF(S8&gt;=51,"C1",IF(S8&gt;=41,"C2",IF(S8&gt;=33,"D",IF(S8&gt;=21,"E1","E2")))))))),"")</f>
        <v/>
      </c>
      <c r="Z8" s="83">
        <v>18</v>
      </c>
      <c r="AA8" s="83">
        <f t="shared" ref="AA8:AA34" si="11">Z8+5</f>
        <v>23</v>
      </c>
    </row>
    <row r="9" spans="1:27" s="83" customFormat="1" ht="15.95" customHeight="1">
      <c r="A9" s="80" t="str">
        <f>IF('STUDENT NAMES'!C4&lt;&gt;"",'STUDENT NAMES'!C4,"")</f>
        <v/>
      </c>
      <c r="B9" s="81" t="str">
        <f>IF( 'STUDENT NAMES'!D4&lt;&gt;"",'STUDENT NAMES'!D4,"")</f>
        <v/>
      </c>
      <c r="C9" s="118"/>
      <c r="D9" s="82"/>
      <c r="E9" s="82" t="str">
        <f t="shared" si="0"/>
        <v/>
      </c>
      <c r="F9" s="82"/>
      <c r="G9" s="82" t="str">
        <f t="shared" si="1"/>
        <v/>
      </c>
      <c r="H9" s="82"/>
      <c r="I9" s="82" t="str">
        <f t="shared" si="2"/>
        <v/>
      </c>
      <c r="J9" s="82"/>
      <c r="K9" s="82" t="str">
        <f t="shared" si="3"/>
        <v/>
      </c>
      <c r="L9" s="82"/>
      <c r="M9" s="82" t="str">
        <f t="shared" si="4"/>
        <v/>
      </c>
      <c r="N9" s="82"/>
      <c r="O9" s="82" t="str">
        <f t="shared" si="5"/>
        <v/>
      </c>
      <c r="P9" s="82"/>
      <c r="Q9" s="82" t="str">
        <f t="shared" si="6"/>
        <v/>
      </c>
      <c r="R9" s="82" t="str">
        <f t="shared" si="7"/>
        <v/>
      </c>
      <c r="S9" s="119" t="str">
        <f t="shared" si="8"/>
        <v/>
      </c>
      <c r="T9" s="82" t="str">
        <f t="shared" si="9"/>
        <v/>
      </c>
      <c r="U9" s="80" t="str">
        <f t="shared" si="10"/>
        <v/>
      </c>
      <c r="Z9" s="83">
        <v>21</v>
      </c>
      <c r="AA9" s="83">
        <f t="shared" si="11"/>
        <v>26</v>
      </c>
    </row>
    <row r="10" spans="1:27" s="83" customFormat="1" ht="15.95" customHeight="1">
      <c r="A10" s="80" t="str">
        <f>IF('STUDENT NAMES'!C5&lt;&gt;"",'STUDENT NAMES'!C5,"")</f>
        <v/>
      </c>
      <c r="B10" s="81" t="str">
        <f>IF( 'STUDENT NAMES'!D5&lt;&gt;"",'STUDENT NAMES'!D5,"")</f>
        <v/>
      </c>
      <c r="C10" s="118"/>
      <c r="D10" s="82"/>
      <c r="E10" s="82" t="str">
        <f t="shared" si="0"/>
        <v/>
      </c>
      <c r="F10" s="82"/>
      <c r="G10" s="82" t="str">
        <f t="shared" si="1"/>
        <v/>
      </c>
      <c r="H10" s="82"/>
      <c r="I10" s="82" t="str">
        <f t="shared" si="2"/>
        <v/>
      </c>
      <c r="J10" s="82"/>
      <c r="K10" s="82" t="str">
        <f t="shared" si="3"/>
        <v/>
      </c>
      <c r="L10" s="82"/>
      <c r="M10" s="82" t="str">
        <f t="shared" si="4"/>
        <v/>
      </c>
      <c r="N10" s="82"/>
      <c r="O10" s="82" t="str">
        <f t="shared" si="5"/>
        <v/>
      </c>
      <c r="P10" s="82"/>
      <c r="Q10" s="82" t="str">
        <f t="shared" si="6"/>
        <v/>
      </c>
      <c r="R10" s="82" t="str">
        <f t="shared" si="7"/>
        <v/>
      </c>
      <c r="S10" s="119" t="str">
        <f t="shared" si="8"/>
        <v/>
      </c>
      <c r="T10" s="82" t="str">
        <f t="shared" si="9"/>
        <v/>
      </c>
      <c r="U10" s="80" t="str">
        <f t="shared" si="10"/>
        <v/>
      </c>
      <c r="V10" s="120"/>
      <c r="Z10" s="83">
        <v>27</v>
      </c>
      <c r="AA10" s="83">
        <f t="shared" si="11"/>
        <v>32</v>
      </c>
    </row>
    <row r="11" spans="1:27" s="83" customFormat="1" ht="15.95" customHeight="1">
      <c r="A11" s="80" t="str">
        <f>IF('STUDENT NAMES'!C6&lt;&gt;"",'STUDENT NAMES'!C6,"")</f>
        <v/>
      </c>
      <c r="B11" s="81" t="str">
        <f>IF( 'STUDENT NAMES'!D6&lt;&gt;"",'STUDENT NAMES'!D6,"")</f>
        <v/>
      </c>
      <c r="C11" s="118"/>
      <c r="D11" s="82"/>
      <c r="E11" s="82" t="str">
        <f t="shared" si="0"/>
        <v/>
      </c>
      <c r="F11" s="82"/>
      <c r="G11" s="82" t="str">
        <f t="shared" si="1"/>
        <v/>
      </c>
      <c r="H11" s="82"/>
      <c r="I11" s="82" t="str">
        <f t="shared" si="2"/>
        <v/>
      </c>
      <c r="J11" s="82"/>
      <c r="K11" s="82" t="str">
        <f t="shared" si="3"/>
        <v/>
      </c>
      <c r="L11" s="82"/>
      <c r="M11" s="82" t="str">
        <f t="shared" si="4"/>
        <v/>
      </c>
      <c r="N11" s="82"/>
      <c r="O11" s="82" t="str">
        <f t="shared" si="5"/>
        <v/>
      </c>
      <c r="P11" s="82"/>
      <c r="Q11" s="82" t="str">
        <f t="shared" si="6"/>
        <v/>
      </c>
      <c r="R11" s="82" t="str">
        <f t="shared" si="7"/>
        <v/>
      </c>
      <c r="S11" s="119" t="str">
        <f t="shared" si="8"/>
        <v/>
      </c>
      <c r="T11" s="82" t="str">
        <f t="shared" si="9"/>
        <v/>
      </c>
      <c r="U11" s="80" t="str">
        <f t="shared" si="10"/>
        <v/>
      </c>
      <c r="V11" s="120"/>
      <c r="Z11" s="83">
        <v>26</v>
      </c>
      <c r="AA11" s="83">
        <f t="shared" si="11"/>
        <v>31</v>
      </c>
    </row>
    <row r="12" spans="1:27" s="83" customFormat="1" ht="15.95" customHeight="1">
      <c r="A12" s="80" t="str">
        <f>IF('STUDENT NAMES'!C7&lt;&gt;"",'STUDENT NAMES'!C7,"")</f>
        <v/>
      </c>
      <c r="B12" s="81" t="str">
        <f>IF( 'STUDENT NAMES'!D7&lt;&gt;"",'STUDENT NAMES'!D7,"")</f>
        <v/>
      </c>
      <c r="C12" s="118" t="s">
        <v>86</v>
      </c>
      <c r="D12" s="82"/>
      <c r="E12" s="82" t="str">
        <f t="shared" si="0"/>
        <v/>
      </c>
      <c r="F12" s="82"/>
      <c r="G12" s="82" t="str">
        <f t="shared" si="1"/>
        <v/>
      </c>
      <c r="H12" s="82"/>
      <c r="I12" s="82" t="str">
        <f t="shared" si="2"/>
        <v/>
      </c>
      <c r="J12" s="82"/>
      <c r="K12" s="82" t="str">
        <f t="shared" si="3"/>
        <v/>
      </c>
      <c r="L12" s="82"/>
      <c r="M12" s="82" t="str">
        <f t="shared" si="4"/>
        <v/>
      </c>
      <c r="N12" s="82"/>
      <c r="O12" s="82" t="str">
        <f t="shared" si="5"/>
        <v/>
      </c>
      <c r="P12" s="82"/>
      <c r="Q12" s="82" t="str">
        <f t="shared" si="6"/>
        <v/>
      </c>
      <c r="R12" s="82" t="str">
        <f t="shared" si="7"/>
        <v/>
      </c>
      <c r="S12" s="119" t="str">
        <f t="shared" si="8"/>
        <v/>
      </c>
      <c r="T12" s="82" t="str">
        <f t="shared" si="9"/>
        <v/>
      </c>
      <c r="U12" s="80" t="str">
        <f t="shared" si="10"/>
        <v/>
      </c>
      <c r="V12" s="120"/>
      <c r="Z12" s="83">
        <v>50</v>
      </c>
      <c r="AA12" s="83">
        <f t="shared" si="11"/>
        <v>55</v>
      </c>
    </row>
    <row r="13" spans="1:27" s="83" customFormat="1" ht="15.95" customHeight="1">
      <c r="A13" s="80" t="str">
        <f>IF('STUDENT NAMES'!C8&lt;&gt;"",'STUDENT NAMES'!C8,"")</f>
        <v/>
      </c>
      <c r="B13" s="81" t="str">
        <f>IF( 'STUDENT NAMES'!D8&lt;&gt;"",'STUDENT NAMES'!D8,"")</f>
        <v/>
      </c>
      <c r="C13" s="118"/>
      <c r="D13" s="82"/>
      <c r="E13" s="82" t="str">
        <f t="shared" si="0"/>
        <v/>
      </c>
      <c r="F13" s="82"/>
      <c r="G13" s="82" t="str">
        <f t="shared" si="1"/>
        <v/>
      </c>
      <c r="H13" s="82"/>
      <c r="I13" s="82" t="str">
        <f t="shared" si="2"/>
        <v/>
      </c>
      <c r="J13" s="82"/>
      <c r="K13" s="82" t="str">
        <f t="shared" si="3"/>
        <v/>
      </c>
      <c r="L13" s="82"/>
      <c r="M13" s="82" t="str">
        <f t="shared" si="4"/>
        <v/>
      </c>
      <c r="N13" s="82"/>
      <c r="O13" s="82" t="str">
        <f t="shared" si="5"/>
        <v/>
      </c>
      <c r="P13" s="82"/>
      <c r="Q13" s="82" t="str">
        <f t="shared" si="6"/>
        <v/>
      </c>
      <c r="R13" s="82" t="str">
        <f t="shared" si="7"/>
        <v/>
      </c>
      <c r="S13" s="119" t="str">
        <f t="shared" si="8"/>
        <v/>
      </c>
      <c r="T13" s="82" t="str">
        <f t="shared" si="9"/>
        <v/>
      </c>
      <c r="U13" s="80" t="str">
        <f t="shared" si="10"/>
        <v/>
      </c>
      <c r="V13" s="120"/>
      <c r="Z13" s="83">
        <v>15</v>
      </c>
      <c r="AA13" s="83">
        <f t="shared" si="11"/>
        <v>20</v>
      </c>
    </row>
    <row r="14" spans="1:27" s="83" customFormat="1" ht="15.95" customHeight="1">
      <c r="A14" s="80" t="str">
        <f>IF('STUDENT NAMES'!C9&lt;&gt;"",'STUDENT NAMES'!C9,"")</f>
        <v/>
      </c>
      <c r="B14" s="81" t="str">
        <f>IF( 'STUDENT NAMES'!D9&lt;&gt;"",'STUDENT NAMES'!D9,"")</f>
        <v/>
      </c>
      <c r="C14" s="118" t="s">
        <v>86</v>
      </c>
      <c r="D14" s="84"/>
      <c r="E14" s="82" t="str">
        <f t="shared" si="0"/>
        <v/>
      </c>
      <c r="F14" s="84"/>
      <c r="G14" s="82" t="str">
        <f t="shared" si="1"/>
        <v/>
      </c>
      <c r="H14" s="84"/>
      <c r="I14" s="82" t="str">
        <f t="shared" si="2"/>
        <v/>
      </c>
      <c r="J14" s="84"/>
      <c r="K14" s="82" t="str">
        <f t="shared" si="3"/>
        <v/>
      </c>
      <c r="L14" s="84"/>
      <c r="M14" s="82" t="str">
        <f t="shared" si="4"/>
        <v/>
      </c>
      <c r="N14" s="84"/>
      <c r="O14" s="82" t="str">
        <f t="shared" si="5"/>
        <v/>
      </c>
      <c r="P14" s="84"/>
      <c r="Q14" s="82" t="str">
        <f t="shared" si="6"/>
        <v/>
      </c>
      <c r="R14" s="82" t="str">
        <f t="shared" si="7"/>
        <v/>
      </c>
      <c r="S14" s="119" t="str">
        <f t="shared" si="8"/>
        <v/>
      </c>
      <c r="T14" s="82" t="str">
        <f t="shared" si="9"/>
        <v/>
      </c>
      <c r="U14" s="80" t="str">
        <f t="shared" si="10"/>
        <v/>
      </c>
      <c r="V14" s="120"/>
      <c r="Z14" s="83">
        <v>27</v>
      </c>
      <c r="AA14" s="83">
        <f t="shared" si="11"/>
        <v>32</v>
      </c>
    </row>
    <row r="15" spans="1:27" s="83" customFormat="1" ht="15.95" customHeight="1">
      <c r="A15" s="80" t="str">
        <f>IF('STUDENT NAMES'!C10&lt;&gt;"",'STUDENT NAMES'!C10,"")</f>
        <v/>
      </c>
      <c r="B15" s="81" t="str">
        <f>IF( 'STUDENT NAMES'!D10&lt;&gt;"",'STUDENT NAMES'!D10,"")</f>
        <v/>
      </c>
      <c r="C15" s="118" t="s">
        <v>86</v>
      </c>
      <c r="D15" s="82"/>
      <c r="E15" s="82" t="str">
        <f t="shared" si="0"/>
        <v/>
      </c>
      <c r="F15" s="82"/>
      <c r="G15" s="82" t="str">
        <f t="shared" si="1"/>
        <v/>
      </c>
      <c r="H15" s="82"/>
      <c r="I15" s="82" t="str">
        <f t="shared" si="2"/>
        <v/>
      </c>
      <c r="J15" s="82"/>
      <c r="K15" s="82" t="str">
        <f t="shared" si="3"/>
        <v/>
      </c>
      <c r="L15" s="82"/>
      <c r="M15" s="82" t="str">
        <f t="shared" si="4"/>
        <v/>
      </c>
      <c r="N15" s="82"/>
      <c r="O15" s="82" t="str">
        <f t="shared" si="5"/>
        <v/>
      </c>
      <c r="P15" s="82"/>
      <c r="Q15" s="82" t="str">
        <f t="shared" si="6"/>
        <v/>
      </c>
      <c r="R15" s="82" t="str">
        <f t="shared" si="7"/>
        <v/>
      </c>
      <c r="S15" s="119" t="str">
        <f t="shared" si="8"/>
        <v/>
      </c>
      <c r="T15" s="82" t="str">
        <f t="shared" si="9"/>
        <v/>
      </c>
      <c r="U15" s="80" t="str">
        <f t="shared" si="10"/>
        <v/>
      </c>
      <c r="V15" s="120"/>
      <c r="Z15" s="83">
        <v>32</v>
      </c>
      <c r="AA15" s="83">
        <f t="shared" si="11"/>
        <v>37</v>
      </c>
    </row>
    <row r="16" spans="1:27" s="83" customFormat="1" ht="15.95" customHeight="1">
      <c r="A16" s="80" t="str">
        <f>IF('STUDENT NAMES'!C11&lt;&gt;"",'STUDENT NAMES'!C11,"")</f>
        <v/>
      </c>
      <c r="B16" s="81" t="str">
        <f>IF( 'STUDENT NAMES'!D11&lt;&gt;"",'STUDENT NAMES'!D11,"")</f>
        <v/>
      </c>
      <c r="C16" s="118"/>
      <c r="D16" s="82"/>
      <c r="E16" s="82" t="str">
        <f t="shared" si="0"/>
        <v/>
      </c>
      <c r="F16" s="82"/>
      <c r="G16" s="82" t="str">
        <f t="shared" si="1"/>
        <v/>
      </c>
      <c r="H16" s="82"/>
      <c r="I16" s="82" t="str">
        <f t="shared" si="2"/>
        <v/>
      </c>
      <c r="J16" s="82"/>
      <c r="K16" s="82" t="str">
        <f t="shared" si="3"/>
        <v/>
      </c>
      <c r="L16" s="82"/>
      <c r="M16" s="82" t="str">
        <f t="shared" si="4"/>
        <v/>
      </c>
      <c r="N16" s="82"/>
      <c r="O16" s="82" t="str">
        <f t="shared" si="5"/>
        <v/>
      </c>
      <c r="P16" s="82"/>
      <c r="Q16" s="82" t="str">
        <f t="shared" si="6"/>
        <v/>
      </c>
      <c r="R16" s="82" t="str">
        <f t="shared" si="7"/>
        <v/>
      </c>
      <c r="S16" s="119" t="str">
        <f t="shared" si="8"/>
        <v/>
      </c>
      <c r="T16" s="82" t="str">
        <f t="shared" si="9"/>
        <v/>
      </c>
      <c r="U16" s="80" t="str">
        <f t="shared" si="10"/>
        <v/>
      </c>
      <c r="V16" s="120"/>
      <c r="Z16" s="83">
        <v>37</v>
      </c>
      <c r="AA16" s="83">
        <f t="shared" si="11"/>
        <v>42</v>
      </c>
    </row>
    <row r="17" spans="1:27" s="83" customFormat="1" ht="15.95" customHeight="1">
      <c r="A17" s="80" t="str">
        <f>IF('STUDENT NAMES'!C12&lt;&gt;"",'STUDENT NAMES'!C12,"")</f>
        <v/>
      </c>
      <c r="B17" s="81" t="str">
        <f>IF( 'STUDENT NAMES'!D12&lt;&gt;"",'STUDENT NAMES'!D12,"")</f>
        <v/>
      </c>
      <c r="C17" s="118"/>
      <c r="D17" s="82"/>
      <c r="E17" s="82" t="str">
        <f t="shared" si="0"/>
        <v/>
      </c>
      <c r="F17" s="82"/>
      <c r="G17" s="82" t="str">
        <f t="shared" si="1"/>
        <v/>
      </c>
      <c r="H17" s="82"/>
      <c r="I17" s="82" t="str">
        <f t="shared" si="2"/>
        <v/>
      </c>
      <c r="J17" s="82"/>
      <c r="K17" s="82" t="str">
        <f t="shared" si="3"/>
        <v/>
      </c>
      <c r="L17" s="82"/>
      <c r="M17" s="82" t="str">
        <f t="shared" si="4"/>
        <v/>
      </c>
      <c r="N17" s="82"/>
      <c r="O17" s="82" t="str">
        <f t="shared" si="5"/>
        <v/>
      </c>
      <c r="P17" s="82"/>
      <c r="Q17" s="82" t="str">
        <f t="shared" si="6"/>
        <v/>
      </c>
      <c r="R17" s="82" t="str">
        <f t="shared" si="7"/>
        <v/>
      </c>
      <c r="S17" s="119" t="str">
        <f t="shared" si="8"/>
        <v/>
      </c>
      <c r="T17" s="82" t="str">
        <f t="shared" si="9"/>
        <v/>
      </c>
      <c r="U17" s="80" t="str">
        <f t="shared" si="10"/>
        <v/>
      </c>
      <c r="V17" s="120"/>
      <c r="Z17" s="83">
        <v>26</v>
      </c>
      <c r="AA17" s="83">
        <f t="shared" si="11"/>
        <v>31</v>
      </c>
    </row>
    <row r="18" spans="1:27" s="83" customFormat="1" ht="15.95" customHeight="1">
      <c r="A18" s="80" t="str">
        <f>IF('STUDENT NAMES'!C13&lt;&gt;"",'STUDENT NAMES'!C13,"")</f>
        <v/>
      </c>
      <c r="B18" s="81" t="str">
        <f>IF( 'STUDENT NAMES'!D13&lt;&gt;"",'STUDENT NAMES'!D13,"")</f>
        <v/>
      </c>
      <c r="C18" s="118" t="s">
        <v>86</v>
      </c>
      <c r="D18" s="82"/>
      <c r="E18" s="82" t="str">
        <f t="shared" si="0"/>
        <v/>
      </c>
      <c r="F18" s="82"/>
      <c r="G18" s="82" t="str">
        <f t="shared" si="1"/>
        <v/>
      </c>
      <c r="H18" s="82"/>
      <c r="I18" s="82" t="str">
        <f t="shared" si="2"/>
        <v/>
      </c>
      <c r="J18" s="82"/>
      <c r="K18" s="82" t="str">
        <f t="shared" si="3"/>
        <v/>
      </c>
      <c r="L18" s="82"/>
      <c r="M18" s="82" t="str">
        <f t="shared" si="4"/>
        <v/>
      </c>
      <c r="N18" s="82"/>
      <c r="O18" s="82" t="str">
        <f t="shared" si="5"/>
        <v/>
      </c>
      <c r="P18" s="82"/>
      <c r="Q18" s="82" t="str">
        <f t="shared" si="6"/>
        <v/>
      </c>
      <c r="R18" s="82" t="str">
        <f t="shared" si="7"/>
        <v/>
      </c>
      <c r="S18" s="119" t="str">
        <f t="shared" si="8"/>
        <v/>
      </c>
      <c r="T18" s="82" t="str">
        <f t="shared" si="9"/>
        <v/>
      </c>
      <c r="U18" s="80" t="str">
        <f t="shared" si="10"/>
        <v/>
      </c>
      <c r="V18" s="120"/>
      <c r="Z18" s="83">
        <v>27</v>
      </c>
      <c r="AA18" s="83">
        <f t="shared" si="11"/>
        <v>32</v>
      </c>
    </row>
    <row r="19" spans="1:27" s="83" customFormat="1" ht="15.95" customHeight="1">
      <c r="A19" s="80" t="str">
        <f>IF('STUDENT NAMES'!C14&lt;&gt;"",'STUDENT NAMES'!C14,"")</f>
        <v/>
      </c>
      <c r="B19" s="81" t="str">
        <f>IF( 'STUDENT NAMES'!D14&lt;&gt;"",'STUDENT NAMES'!D14,"")</f>
        <v/>
      </c>
      <c r="C19" s="118" t="s">
        <v>86</v>
      </c>
      <c r="D19" s="82"/>
      <c r="E19" s="82" t="str">
        <f t="shared" si="0"/>
        <v/>
      </c>
      <c r="F19" s="82"/>
      <c r="G19" s="82" t="str">
        <f t="shared" si="1"/>
        <v/>
      </c>
      <c r="H19" s="82"/>
      <c r="I19" s="82" t="str">
        <f t="shared" si="2"/>
        <v/>
      </c>
      <c r="J19" s="82"/>
      <c r="K19" s="82" t="str">
        <f t="shared" si="3"/>
        <v/>
      </c>
      <c r="L19" s="82"/>
      <c r="M19" s="82" t="str">
        <f t="shared" si="4"/>
        <v/>
      </c>
      <c r="N19" s="82"/>
      <c r="O19" s="82" t="str">
        <f t="shared" si="5"/>
        <v/>
      </c>
      <c r="P19" s="82"/>
      <c r="Q19" s="82" t="str">
        <f t="shared" si="6"/>
        <v/>
      </c>
      <c r="R19" s="82" t="str">
        <f t="shared" si="7"/>
        <v/>
      </c>
      <c r="S19" s="119" t="str">
        <f t="shared" si="8"/>
        <v/>
      </c>
      <c r="T19" s="82" t="str">
        <f t="shared" si="9"/>
        <v/>
      </c>
      <c r="U19" s="80" t="str">
        <f t="shared" si="10"/>
        <v/>
      </c>
      <c r="V19" s="120"/>
      <c r="Z19" s="83">
        <v>52</v>
      </c>
      <c r="AA19" s="83">
        <f t="shared" si="11"/>
        <v>57</v>
      </c>
    </row>
    <row r="20" spans="1:27" s="83" customFormat="1" ht="15.95" customHeight="1">
      <c r="A20" s="80" t="str">
        <f>IF('STUDENT NAMES'!C15&lt;&gt;"",'STUDENT NAMES'!C15,"")</f>
        <v/>
      </c>
      <c r="B20" s="81" t="str">
        <f>IF( 'STUDENT NAMES'!D15&lt;&gt;"",'STUDENT NAMES'!D15,"")</f>
        <v/>
      </c>
      <c r="C20" s="118"/>
      <c r="D20" s="82"/>
      <c r="E20" s="82" t="str">
        <f t="shared" si="0"/>
        <v/>
      </c>
      <c r="F20" s="82"/>
      <c r="G20" s="82" t="str">
        <f t="shared" si="1"/>
        <v/>
      </c>
      <c r="H20" s="82"/>
      <c r="I20" s="82" t="str">
        <f t="shared" si="2"/>
        <v/>
      </c>
      <c r="J20" s="82"/>
      <c r="K20" s="82" t="str">
        <f t="shared" si="3"/>
        <v/>
      </c>
      <c r="L20" s="82"/>
      <c r="M20" s="82" t="str">
        <f t="shared" si="4"/>
        <v/>
      </c>
      <c r="N20" s="82"/>
      <c r="O20" s="82" t="str">
        <f t="shared" si="5"/>
        <v/>
      </c>
      <c r="P20" s="82"/>
      <c r="Q20" s="82" t="str">
        <f t="shared" si="6"/>
        <v/>
      </c>
      <c r="R20" s="82" t="str">
        <f t="shared" si="7"/>
        <v/>
      </c>
      <c r="S20" s="119" t="str">
        <f t="shared" si="8"/>
        <v/>
      </c>
      <c r="T20" s="82" t="str">
        <f t="shared" si="9"/>
        <v/>
      </c>
      <c r="U20" s="80" t="str">
        <f t="shared" si="10"/>
        <v/>
      </c>
      <c r="V20" s="120"/>
      <c r="Z20" s="83">
        <v>22</v>
      </c>
      <c r="AA20" s="83">
        <f t="shared" si="11"/>
        <v>27</v>
      </c>
    </row>
    <row r="21" spans="1:27" s="83" customFormat="1" ht="15.95" customHeight="1">
      <c r="A21" s="80" t="str">
        <f>IF('STUDENT NAMES'!C16&lt;&gt;"",'STUDENT NAMES'!C16,"")</f>
        <v/>
      </c>
      <c r="B21" s="81" t="str">
        <f>IF( 'STUDENT NAMES'!D16&lt;&gt;"",'STUDENT NAMES'!D16,"")</f>
        <v/>
      </c>
      <c r="C21" s="118"/>
      <c r="D21" s="82"/>
      <c r="E21" s="82" t="str">
        <f t="shared" si="0"/>
        <v/>
      </c>
      <c r="F21" s="82"/>
      <c r="G21" s="82" t="str">
        <f t="shared" si="1"/>
        <v/>
      </c>
      <c r="H21" s="82"/>
      <c r="I21" s="82" t="str">
        <f t="shared" si="2"/>
        <v/>
      </c>
      <c r="J21" s="82"/>
      <c r="K21" s="82" t="str">
        <f t="shared" si="3"/>
        <v/>
      </c>
      <c r="L21" s="82"/>
      <c r="M21" s="82" t="str">
        <f t="shared" si="4"/>
        <v/>
      </c>
      <c r="N21" s="82"/>
      <c r="O21" s="82" t="str">
        <f t="shared" si="5"/>
        <v/>
      </c>
      <c r="P21" s="82"/>
      <c r="Q21" s="82" t="str">
        <f t="shared" si="6"/>
        <v/>
      </c>
      <c r="R21" s="82" t="str">
        <f t="shared" si="7"/>
        <v/>
      </c>
      <c r="S21" s="119" t="str">
        <f t="shared" si="8"/>
        <v/>
      </c>
      <c r="T21" s="82" t="str">
        <f t="shared" si="9"/>
        <v/>
      </c>
      <c r="U21" s="80" t="str">
        <f t="shared" si="10"/>
        <v/>
      </c>
      <c r="V21" s="120"/>
      <c r="Z21" s="83">
        <v>53</v>
      </c>
      <c r="AA21" s="83">
        <f t="shared" si="11"/>
        <v>58</v>
      </c>
    </row>
    <row r="22" spans="1:27" s="83" customFormat="1" ht="15.95" customHeight="1">
      <c r="A22" s="80" t="str">
        <f>IF('STUDENT NAMES'!C17&lt;&gt;"",'STUDENT NAMES'!C17,"")</f>
        <v/>
      </c>
      <c r="B22" s="81" t="str">
        <f>IF( 'STUDENT NAMES'!D17&lt;&gt;"",'STUDENT NAMES'!D17,"")</f>
        <v/>
      </c>
      <c r="C22" s="118" t="s">
        <v>86</v>
      </c>
      <c r="D22" s="82"/>
      <c r="E22" s="82" t="str">
        <f t="shared" si="0"/>
        <v/>
      </c>
      <c r="F22" s="82"/>
      <c r="G22" s="82" t="str">
        <f t="shared" si="1"/>
        <v/>
      </c>
      <c r="H22" s="82"/>
      <c r="I22" s="82" t="str">
        <f t="shared" si="2"/>
        <v/>
      </c>
      <c r="J22" s="82"/>
      <c r="K22" s="82" t="str">
        <f t="shared" si="3"/>
        <v/>
      </c>
      <c r="L22" s="82"/>
      <c r="M22" s="82" t="str">
        <f t="shared" si="4"/>
        <v/>
      </c>
      <c r="N22" s="82"/>
      <c r="O22" s="82" t="str">
        <f t="shared" si="5"/>
        <v/>
      </c>
      <c r="P22" s="82"/>
      <c r="Q22" s="82" t="str">
        <f t="shared" si="6"/>
        <v/>
      </c>
      <c r="R22" s="82" t="str">
        <f t="shared" si="7"/>
        <v/>
      </c>
      <c r="S22" s="119" t="str">
        <f t="shared" si="8"/>
        <v/>
      </c>
      <c r="T22" s="82" t="str">
        <f t="shared" si="9"/>
        <v/>
      </c>
      <c r="U22" s="80" t="str">
        <f t="shared" si="10"/>
        <v/>
      </c>
      <c r="V22" s="120"/>
      <c r="Z22" s="83">
        <v>26</v>
      </c>
      <c r="AA22" s="83">
        <f t="shared" si="11"/>
        <v>31</v>
      </c>
    </row>
    <row r="23" spans="1:27" s="83" customFormat="1" ht="15.95" customHeight="1">
      <c r="A23" s="80" t="str">
        <f>IF('STUDENT NAMES'!C18&lt;&gt;"",'STUDENT NAMES'!C18,"")</f>
        <v/>
      </c>
      <c r="B23" s="81" t="str">
        <f>IF( 'STUDENT NAMES'!D18&lt;&gt;"",'STUDENT NAMES'!D18,"")</f>
        <v/>
      </c>
      <c r="C23" s="118"/>
      <c r="D23" s="82"/>
      <c r="E23" s="82" t="str">
        <f t="shared" si="0"/>
        <v/>
      </c>
      <c r="F23" s="82"/>
      <c r="G23" s="82" t="str">
        <f t="shared" si="1"/>
        <v/>
      </c>
      <c r="H23" s="82"/>
      <c r="I23" s="82" t="str">
        <f t="shared" si="2"/>
        <v/>
      </c>
      <c r="J23" s="82"/>
      <c r="K23" s="82" t="str">
        <f t="shared" si="3"/>
        <v/>
      </c>
      <c r="L23" s="82"/>
      <c r="M23" s="82" t="str">
        <f t="shared" si="4"/>
        <v/>
      </c>
      <c r="N23" s="82"/>
      <c r="O23" s="82" t="str">
        <f t="shared" si="5"/>
        <v/>
      </c>
      <c r="P23" s="82"/>
      <c r="Q23" s="82" t="str">
        <f t="shared" si="6"/>
        <v/>
      </c>
      <c r="R23" s="82" t="str">
        <f t="shared" si="7"/>
        <v/>
      </c>
      <c r="S23" s="119" t="str">
        <f t="shared" si="8"/>
        <v/>
      </c>
      <c r="T23" s="82" t="str">
        <f t="shared" si="9"/>
        <v/>
      </c>
      <c r="U23" s="80" t="str">
        <f t="shared" si="10"/>
        <v/>
      </c>
      <c r="V23" s="120"/>
      <c r="Z23" s="83">
        <v>11</v>
      </c>
      <c r="AA23" s="83">
        <f t="shared" si="11"/>
        <v>16</v>
      </c>
    </row>
    <row r="24" spans="1:27" s="83" customFormat="1" ht="15.95" customHeight="1">
      <c r="A24" s="80" t="str">
        <f>IF('STUDENT NAMES'!C19&lt;&gt;"",'STUDENT NAMES'!C19,"")</f>
        <v/>
      </c>
      <c r="B24" s="81" t="str">
        <f>IF( 'STUDENT NAMES'!D19&lt;&gt;"",'STUDENT NAMES'!D19,"")</f>
        <v/>
      </c>
      <c r="C24" s="118"/>
      <c r="D24" s="82"/>
      <c r="E24" s="82" t="str">
        <f t="shared" si="0"/>
        <v/>
      </c>
      <c r="F24" s="82"/>
      <c r="G24" s="82" t="str">
        <f t="shared" si="1"/>
        <v/>
      </c>
      <c r="H24" s="82"/>
      <c r="I24" s="82" t="str">
        <f t="shared" si="2"/>
        <v/>
      </c>
      <c r="J24" s="82"/>
      <c r="K24" s="82" t="str">
        <f t="shared" si="3"/>
        <v/>
      </c>
      <c r="L24" s="82"/>
      <c r="M24" s="82" t="str">
        <f t="shared" si="4"/>
        <v/>
      </c>
      <c r="N24" s="82"/>
      <c r="O24" s="82" t="str">
        <f t="shared" si="5"/>
        <v/>
      </c>
      <c r="P24" s="82"/>
      <c r="Q24" s="82" t="str">
        <f t="shared" si="6"/>
        <v/>
      </c>
      <c r="R24" s="82" t="str">
        <f t="shared" si="7"/>
        <v/>
      </c>
      <c r="S24" s="119" t="str">
        <f t="shared" si="8"/>
        <v/>
      </c>
      <c r="T24" s="82" t="str">
        <f t="shared" si="9"/>
        <v/>
      </c>
      <c r="U24" s="80" t="str">
        <f t="shared" si="10"/>
        <v/>
      </c>
      <c r="V24" s="120"/>
      <c r="Z24" s="83">
        <v>23</v>
      </c>
      <c r="AA24" s="83">
        <f t="shared" si="11"/>
        <v>28</v>
      </c>
    </row>
    <row r="25" spans="1:27" s="83" customFormat="1" ht="15.95" customHeight="1">
      <c r="A25" s="80" t="str">
        <f>IF('STUDENT NAMES'!C20&lt;&gt;"",'STUDENT NAMES'!C20,"")</f>
        <v/>
      </c>
      <c r="B25" s="81" t="str">
        <f>IF( 'STUDENT NAMES'!D20&lt;&gt;"",'STUDENT NAMES'!D20,"")</f>
        <v/>
      </c>
      <c r="C25" s="118"/>
      <c r="D25" s="82"/>
      <c r="E25" s="82" t="str">
        <f t="shared" si="0"/>
        <v/>
      </c>
      <c r="F25" s="82"/>
      <c r="G25" s="82" t="str">
        <f t="shared" si="1"/>
        <v/>
      </c>
      <c r="H25" s="82"/>
      <c r="I25" s="82" t="str">
        <f t="shared" si="2"/>
        <v/>
      </c>
      <c r="J25" s="82"/>
      <c r="K25" s="82" t="str">
        <f t="shared" si="3"/>
        <v/>
      </c>
      <c r="L25" s="82"/>
      <c r="M25" s="82" t="str">
        <f t="shared" si="4"/>
        <v/>
      </c>
      <c r="N25" s="82"/>
      <c r="O25" s="82" t="str">
        <f t="shared" si="5"/>
        <v/>
      </c>
      <c r="P25" s="82"/>
      <c r="Q25" s="82" t="str">
        <f t="shared" si="6"/>
        <v/>
      </c>
      <c r="R25" s="82" t="str">
        <f t="shared" si="7"/>
        <v/>
      </c>
      <c r="S25" s="119" t="str">
        <f t="shared" si="8"/>
        <v/>
      </c>
      <c r="T25" s="82" t="str">
        <f t="shared" si="9"/>
        <v/>
      </c>
      <c r="U25" s="80" t="str">
        <f t="shared" si="10"/>
        <v/>
      </c>
      <c r="V25" s="120"/>
      <c r="Z25" s="83">
        <v>36</v>
      </c>
      <c r="AA25" s="83">
        <f t="shared" si="11"/>
        <v>41</v>
      </c>
    </row>
    <row r="26" spans="1:27" s="83" customFormat="1" ht="15.95" customHeight="1">
      <c r="A26" s="80" t="str">
        <f>IF('STUDENT NAMES'!C21&lt;&gt;"",'STUDENT NAMES'!C21,"")</f>
        <v/>
      </c>
      <c r="B26" s="81" t="str">
        <f>IF( 'STUDENT NAMES'!D21&lt;&gt;"",'STUDENT NAMES'!D21,"")</f>
        <v/>
      </c>
      <c r="C26" s="118" t="s">
        <v>86</v>
      </c>
      <c r="D26" s="82"/>
      <c r="E26" s="82" t="str">
        <f t="shared" si="0"/>
        <v/>
      </c>
      <c r="F26" s="82"/>
      <c r="G26" s="82" t="str">
        <f t="shared" si="1"/>
        <v/>
      </c>
      <c r="H26" s="82"/>
      <c r="I26" s="82" t="str">
        <f t="shared" si="2"/>
        <v/>
      </c>
      <c r="J26" s="82"/>
      <c r="K26" s="82" t="str">
        <f t="shared" si="3"/>
        <v/>
      </c>
      <c r="L26" s="82"/>
      <c r="M26" s="82" t="str">
        <f t="shared" si="4"/>
        <v/>
      </c>
      <c r="N26" s="82"/>
      <c r="O26" s="82" t="str">
        <f t="shared" si="5"/>
        <v/>
      </c>
      <c r="P26" s="82"/>
      <c r="Q26" s="82" t="str">
        <f t="shared" si="6"/>
        <v/>
      </c>
      <c r="R26" s="82" t="str">
        <f t="shared" si="7"/>
        <v/>
      </c>
      <c r="S26" s="119" t="str">
        <f t="shared" si="8"/>
        <v/>
      </c>
      <c r="T26" s="82" t="str">
        <f t="shared" si="9"/>
        <v/>
      </c>
      <c r="U26" s="80" t="str">
        <f t="shared" si="10"/>
        <v/>
      </c>
      <c r="V26" s="120"/>
      <c r="Z26" s="83">
        <v>10</v>
      </c>
      <c r="AA26" s="83">
        <f t="shared" si="11"/>
        <v>15</v>
      </c>
    </row>
    <row r="27" spans="1:27" s="83" customFormat="1" ht="15.95" customHeight="1">
      <c r="A27" s="80" t="str">
        <f>IF('STUDENT NAMES'!C22&lt;&gt;"",'STUDENT NAMES'!C22,"")</f>
        <v/>
      </c>
      <c r="B27" s="81" t="str">
        <f>IF( 'STUDENT NAMES'!D22&lt;&gt;"",'STUDENT NAMES'!D22,"")</f>
        <v/>
      </c>
      <c r="C27" s="118" t="s">
        <v>86</v>
      </c>
      <c r="D27" s="82"/>
      <c r="E27" s="82" t="str">
        <f t="shared" si="0"/>
        <v/>
      </c>
      <c r="F27" s="82"/>
      <c r="G27" s="82" t="str">
        <f t="shared" si="1"/>
        <v/>
      </c>
      <c r="H27" s="82"/>
      <c r="I27" s="82" t="str">
        <f t="shared" si="2"/>
        <v/>
      </c>
      <c r="J27" s="82"/>
      <c r="K27" s="82" t="str">
        <f t="shared" si="3"/>
        <v/>
      </c>
      <c r="L27" s="82"/>
      <c r="M27" s="82" t="str">
        <f t="shared" si="4"/>
        <v/>
      </c>
      <c r="N27" s="82"/>
      <c r="O27" s="82" t="str">
        <f t="shared" si="5"/>
        <v/>
      </c>
      <c r="P27" s="82"/>
      <c r="Q27" s="82" t="str">
        <f t="shared" si="6"/>
        <v/>
      </c>
      <c r="R27" s="82" t="str">
        <f t="shared" si="7"/>
        <v/>
      </c>
      <c r="S27" s="119" t="str">
        <f t="shared" si="8"/>
        <v/>
      </c>
      <c r="T27" s="82" t="str">
        <f t="shared" si="9"/>
        <v/>
      </c>
      <c r="U27" s="80" t="str">
        <f t="shared" si="10"/>
        <v/>
      </c>
      <c r="V27" s="120"/>
      <c r="Z27" s="83">
        <v>50</v>
      </c>
      <c r="AA27" s="83">
        <f t="shared" si="11"/>
        <v>55</v>
      </c>
    </row>
    <row r="28" spans="1:27" s="83" customFormat="1" ht="15.95" customHeight="1">
      <c r="A28" s="80" t="str">
        <f>IF('STUDENT NAMES'!C23&lt;&gt;"",'STUDENT NAMES'!C23,"")</f>
        <v/>
      </c>
      <c r="B28" s="81" t="str">
        <f>IF( 'STUDENT NAMES'!D23&lt;&gt;"",'STUDENT NAMES'!D23,"")</f>
        <v/>
      </c>
      <c r="C28" s="118"/>
      <c r="D28" s="82"/>
      <c r="E28" s="82" t="str">
        <f t="shared" si="0"/>
        <v/>
      </c>
      <c r="F28" s="82"/>
      <c r="G28" s="82" t="str">
        <f t="shared" si="1"/>
        <v/>
      </c>
      <c r="H28" s="82"/>
      <c r="I28" s="82" t="str">
        <f t="shared" si="2"/>
        <v/>
      </c>
      <c r="J28" s="82"/>
      <c r="K28" s="82" t="str">
        <f t="shared" si="3"/>
        <v/>
      </c>
      <c r="L28" s="82"/>
      <c r="M28" s="82" t="str">
        <f t="shared" si="4"/>
        <v/>
      </c>
      <c r="N28" s="82"/>
      <c r="O28" s="82" t="str">
        <f t="shared" si="5"/>
        <v/>
      </c>
      <c r="P28" s="82"/>
      <c r="Q28" s="82" t="str">
        <f t="shared" si="6"/>
        <v/>
      </c>
      <c r="R28" s="82" t="str">
        <f t="shared" si="7"/>
        <v/>
      </c>
      <c r="S28" s="119" t="str">
        <f t="shared" si="8"/>
        <v/>
      </c>
      <c r="T28" s="82" t="str">
        <f t="shared" si="9"/>
        <v/>
      </c>
      <c r="U28" s="80" t="str">
        <f t="shared" si="10"/>
        <v/>
      </c>
      <c r="V28" s="120"/>
      <c r="Z28" s="83">
        <v>23</v>
      </c>
      <c r="AA28" s="83">
        <f t="shared" si="11"/>
        <v>28</v>
      </c>
    </row>
    <row r="29" spans="1:27" s="83" customFormat="1" ht="15.95" customHeight="1">
      <c r="A29" s="80" t="str">
        <f>IF('STUDENT NAMES'!C24&lt;&gt;"",'STUDENT NAMES'!C24,"")</f>
        <v/>
      </c>
      <c r="B29" s="81" t="str">
        <f>IF( 'STUDENT NAMES'!D24&lt;&gt;"",'STUDENT NAMES'!D24,"")</f>
        <v/>
      </c>
      <c r="C29" s="118" t="s">
        <v>86</v>
      </c>
      <c r="D29" s="82"/>
      <c r="E29" s="82" t="str">
        <f t="shared" si="0"/>
        <v/>
      </c>
      <c r="F29" s="82"/>
      <c r="G29" s="82" t="str">
        <f t="shared" si="1"/>
        <v/>
      </c>
      <c r="H29" s="82"/>
      <c r="I29" s="82" t="str">
        <f t="shared" si="2"/>
        <v/>
      </c>
      <c r="J29" s="82"/>
      <c r="K29" s="82" t="str">
        <f t="shared" si="3"/>
        <v/>
      </c>
      <c r="L29" s="82"/>
      <c r="M29" s="82" t="str">
        <f t="shared" si="4"/>
        <v/>
      </c>
      <c r="N29" s="82"/>
      <c r="O29" s="82" t="str">
        <f t="shared" si="5"/>
        <v/>
      </c>
      <c r="P29" s="82"/>
      <c r="Q29" s="82" t="str">
        <f t="shared" si="6"/>
        <v/>
      </c>
      <c r="R29" s="82" t="str">
        <f t="shared" si="7"/>
        <v/>
      </c>
      <c r="S29" s="119" t="str">
        <f t="shared" si="8"/>
        <v/>
      </c>
      <c r="T29" s="82" t="str">
        <f t="shared" si="9"/>
        <v/>
      </c>
      <c r="U29" s="80" t="str">
        <f t="shared" si="10"/>
        <v/>
      </c>
      <c r="V29" s="120"/>
      <c r="Z29" s="83">
        <v>46</v>
      </c>
      <c r="AA29" s="83">
        <f t="shared" si="11"/>
        <v>51</v>
      </c>
    </row>
    <row r="30" spans="1:27" s="83" customFormat="1" ht="15.95" customHeight="1">
      <c r="A30" s="80" t="str">
        <f>IF('STUDENT NAMES'!C25&lt;&gt;"",'STUDENT NAMES'!C25,"")</f>
        <v/>
      </c>
      <c r="B30" s="81" t="str">
        <f>IF( 'STUDENT NAMES'!D25&lt;&gt;"",'STUDENT NAMES'!D25,"")</f>
        <v/>
      </c>
      <c r="C30" s="118"/>
      <c r="D30" s="82"/>
      <c r="E30" s="82" t="str">
        <f t="shared" si="0"/>
        <v/>
      </c>
      <c r="F30" s="82"/>
      <c r="G30" s="82" t="str">
        <f t="shared" si="1"/>
        <v/>
      </c>
      <c r="H30" s="82"/>
      <c r="I30" s="82" t="str">
        <f t="shared" si="2"/>
        <v/>
      </c>
      <c r="J30" s="82"/>
      <c r="K30" s="82" t="str">
        <f t="shared" si="3"/>
        <v/>
      </c>
      <c r="L30" s="82"/>
      <c r="M30" s="82" t="str">
        <f t="shared" si="4"/>
        <v/>
      </c>
      <c r="N30" s="82"/>
      <c r="O30" s="82" t="str">
        <f t="shared" si="5"/>
        <v/>
      </c>
      <c r="P30" s="82"/>
      <c r="Q30" s="82" t="str">
        <f t="shared" si="6"/>
        <v/>
      </c>
      <c r="R30" s="82" t="str">
        <f t="shared" si="7"/>
        <v/>
      </c>
      <c r="S30" s="119" t="str">
        <f t="shared" si="8"/>
        <v/>
      </c>
      <c r="T30" s="82" t="str">
        <f t="shared" si="9"/>
        <v/>
      </c>
      <c r="U30" s="80" t="str">
        <f t="shared" si="10"/>
        <v/>
      </c>
      <c r="V30" s="120"/>
      <c r="Z30" s="83">
        <v>17</v>
      </c>
      <c r="AA30" s="83">
        <f t="shared" si="11"/>
        <v>22</v>
      </c>
    </row>
    <row r="31" spans="1:27" s="83" customFormat="1" ht="15.95" customHeight="1">
      <c r="A31" s="80" t="str">
        <f>IF('STUDENT NAMES'!C26&lt;&gt;"",'STUDENT NAMES'!C26,"")</f>
        <v/>
      </c>
      <c r="B31" s="81" t="str">
        <f>IF( 'STUDENT NAMES'!D26&lt;&gt;"",'STUDENT NAMES'!D26,"")</f>
        <v/>
      </c>
      <c r="C31" s="118"/>
      <c r="D31" s="82"/>
      <c r="E31" s="82" t="str">
        <f t="shared" si="0"/>
        <v/>
      </c>
      <c r="F31" s="82"/>
      <c r="G31" s="82" t="str">
        <f t="shared" si="1"/>
        <v/>
      </c>
      <c r="H31" s="82"/>
      <c r="I31" s="82" t="str">
        <f t="shared" si="2"/>
        <v/>
      </c>
      <c r="J31" s="82"/>
      <c r="K31" s="82" t="str">
        <f t="shared" si="3"/>
        <v/>
      </c>
      <c r="L31" s="82"/>
      <c r="M31" s="82" t="str">
        <f t="shared" si="4"/>
        <v/>
      </c>
      <c r="N31" s="82"/>
      <c r="O31" s="82" t="str">
        <f t="shared" si="5"/>
        <v/>
      </c>
      <c r="P31" s="82"/>
      <c r="Q31" s="82" t="str">
        <f t="shared" si="6"/>
        <v/>
      </c>
      <c r="R31" s="82" t="str">
        <f t="shared" si="7"/>
        <v/>
      </c>
      <c r="S31" s="119" t="str">
        <f t="shared" si="8"/>
        <v/>
      </c>
      <c r="T31" s="82" t="str">
        <f t="shared" si="9"/>
        <v/>
      </c>
      <c r="U31" s="80" t="str">
        <f t="shared" si="10"/>
        <v/>
      </c>
      <c r="V31" s="120"/>
      <c r="Z31" s="83">
        <v>36</v>
      </c>
      <c r="AA31" s="83">
        <f t="shared" si="11"/>
        <v>41</v>
      </c>
    </row>
    <row r="32" spans="1:27" s="83" customFormat="1" ht="15.95" customHeight="1">
      <c r="A32" s="80" t="str">
        <f>IF('STUDENT NAMES'!C27&lt;&gt;"",'STUDENT NAMES'!C27,"")</f>
        <v/>
      </c>
      <c r="B32" s="81" t="str">
        <f>IF( 'STUDENT NAMES'!D27&lt;&gt;"",'STUDENT NAMES'!D27,"")</f>
        <v/>
      </c>
      <c r="C32" s="118" t="s">
        <v>86</v>
      </c>
      <c r="D32" s="82"/>
      <c r="E32" s="82" t="str">
        <f t="shared" si="0"/>
        <v/>
      </c>
      <c r="F32" s="82"/>
      <c r="G32" s="82" t="str">
        <f t="shared" si="1"/>
        <v/>
      </c>
      <c r="H32" s="82"/>
      <c r="I32" s="82" t="str">
        <f t="shared" si="2"/>
        <v/>
      </c>
      <c r="J32" s="82"/>
      <c r="K32" s="82" t="str">
        <f t="shared" si="3"/>
        <v/>
      </c>
      <c r="L32" s="82"/>
      <c r="M32" s="82" t="str">
        <f t="shared" si="4"/>
        <v/>
      </c>
      <c r="N32" s="82"/>
      <c r="O32" s="82" t="str">
        <f t="shared" si="5"/>
        <v/>
      </c>
      <c r="P32" s="82"/>
      <c r="Q32" s="82" t="str">
        <f t="shared" si="6"/>
        <v/>
      </c>
      <c r="R32" s="82" t="str">
        <f t="shared" si="7"/>
        <v/>
      </c>
      <c r="S32" s="119" t="str">
        <f t="shared" si="8"/>
        <v/>
      </c>
      <c r="T32" s="82" t="str">
        <f t="shared" si="9"/>
        <v/>
      </c>
      <c r="U32" s="80" t="str">
        <f t="shared" si="10"/>
        <v/>
      </c>
      <c r="V32" s="120"/>
      <c r="Z32" s="83">
        <v>11</v>
      </c>
      <c r="AA32" s="83">
        <f t="shared" si="11"/>
        <v>16</v>
      </c>
    </row>
    <row r="33" spans="1:27" s="83" customFormat="1" ht="15.95" customHeight="1">
      <c r="A33" s="80" t="str">
        <f>IF('STUDENT NAMES'!C28&lt;&gt;"",'STUDENT NAMES'!C28,"")</f>
        <v/>
      </c>
      <c r="B33" s="81" t="str">
        <f>IF( 'STUDENT NAMES'!D28&lt;&gt;"",'STUDENT NAMES'!D28,"")</f>
        <v/>
      </c>
      <c r="C33" s="118"/>
      <c r="D33" s="82"/>
      <c r="E33" s="82" t="str">
        <f t="shared" si="0"/>
        <v/>
      </c>
      <c r="F33" s="82"/>
      <c r="G33" s="82" t="str">
        <f t="shared" si="1"/>
        <v/>
      </c>
      <c r="H33" s="82"/>
      <c r="I33" s="82" t="str">
        <f t="shared" si="2"/>
        <v/>
      </c>
      <c r="J33" s="82"/>
      <c r="K33" s="82" t="str">
        <f t="shared" si="3"/>
        <v/>
      </c>
      <c r="L33" s="82"/>
      <c r="M33" s="82" t="str">
        <f t="shared" si="4"/>
        <v/>
      </c>
      <c r="N33" s="82"/>
      <c r="O33" s="82" t="str">
        <f t="shared" si="5"/>
        <v/>
      </c>
      <c r="P33" s="82"/>
      <c r="Q33" s="82" t="str">
        <f t="shared" si="6"/>
        <v/>
      </c>
      <c r="R33" s="82" t="str">
        <f t="shared" si="7"/>
        <v/>
      </c>
      <c r="S33" s="119" t="str">
        <f t="shared" si="8"/>
        <v/>
      </c>
      <c r="T33" s="82" t="str">
        <f t="shared" si="9"/>
        <v/>
      </c>
      <c r="U33" s="80" t="str">
        <f t="shared" si="10"/>
        <v/>
      </c>
      <c r="V33" s="120"/>
      <c r="Z33" s="83">
        <v>12</v>
      </c>
      <c r="AA33" s="83">
        <f t="shared" si="11"/>
        <v>17</v>
      </c>
    </row>
    <row r="34" spans="1:27" s="83" customFormat="1" ht="15.95" customHeight="1">
      <c r="A34" s="80" t="str">
        <f>IF('STUDENT NAMES'!C29&lt;&gt;"",'STUDENT NAMES'!C29,"")</f>
        <v/>
      </c>
      <c r="B34" s="81" t="str">
        <f>IF( 'STUDENT NAMES'!D29&lt;&gt;"",'STUDENT NAMES'!D29,"")</f>
        <v/>
      </c>
      <c r="C34" s="118" t="s">
        <v>86</v>
      </c>
      <c r="D34" s="82"/>
      <c r="E34" s="82" t="str">
        <f t="shared" si="0"/>
        <v/>
      </c>
      <c r="F34" s="82"/>
      <c r="G34" s="82" t="str">
        <f t="shared" si="1"/>
        <v/>
      </c>
      <c r="H34" s="82"/>
      <c r="I34" s="82" t="str">
        <f t="shared" si="2"/>
        <v/>
      </c>
      <c r="J34" s="82"/>
      <c r="K34" s="82" t="str">
        <f t="shared" si="3"/>
        <v/>
      </c>
      <c r="L34" s="82"/>
      <c r="M34" s="82" t="str">
        <f t="shared" si="4"/>
        <v/>
      </c>
      <c r="N34" s="82"/>
      <c r="O34" s="82" t="str">
        <f t="shared" si="5"/>
        <v/>
      </c>
      <c r="P34" s="82"/>
      <c r="Q34" s="82" t="str">
        <f t="shared" si="6"/>
        <v/>
      </c>
      <c r="R34" s="82" t="str">
        <f t="shared" si="7"/>
        <v/>
      </c>
      <c r="S34" s="119" t="str">
        <f t="shared" si="8"/>
        <v/>
      </c>
      <c r="T34" s="82" t="str">
        <f t="shared" si="9"/>
        <v/>
      </c>
      <c r="U34" s="80" t="str">
        <f t="shared" si="10"/>
        <v/>
      </c>
      <c r="V34" s="120"/>
      <c r="Z34" s="83">
        <v>18</v>
      </c>
      <c r="AA34" s="83">
        <f t="shared" si="11"/>
        <v>23</v>
      </c>
    </row>
    <row r="35" spans="1:27" s="83" customFormat="1" ht="15.95" customHeight="1">
      <c r="A35" s="80" t="str">
        <f>IF('STUDENT NAMES'!C30&lt;&gt;"",'STUDENT NAMES'!C30,"")</f>
        <v/>
      </c>
      <c r="B35" s="81" t="str">
        <f>IF( 'STUDENT NAMES'!D30&lt;&gt;"",'STUDENT NAMES'!D30,"")</f>
        <v/>
      </c>
      <c r="C35" s="118"/>
      <c r="D35" s="82"/>
      <c r="E35" s="82" t="str">
        <f t="shared" si="0"/>
        <v/>
      </c>
      <c r="F35" s="82"/>
      <c r="G35" s="82" t="str">
        <f t="shared" si="1"/>
        <v/>
      </c>
      <c r="H35" s="82"/>
      <c r="I35" s="82" t="str">
        <f t="shared" si="2"/>
        <v/>
      </c>
      <c r="J35" s="82"/>
      <c r="K35" s="82" t="str">
        <f t="shared" si="3"/>
        <v/>
      </c>
      <c r="L35" s="82"/>
      <c r="M35" s="82" t="str">
        <f t="shared" si="4"/>
        <v/>
      </c>
      <c r="N35" s="82"/>
      <c r="O35" s="82" t="str">
        <f t="shared" si="5"/>
        <v/>
      </c>
      <c r="P35" s="82"/>
      <c r="Q35" s="82" t="str">
        <f t="shared" si="6"/>
        <v/>
      </c>
      <c r="R35" s="82" t="str">
        <f t="shared" si="7"/>
        <v/>
      </c>
      <c r="S35" s="119" t="str">
        <f t="shared" si="8"/>
        <v/>
      </c>
      <c r="T35" s="82" t="str">
        <f t="shared" si="9"/>
        <v/>
      </c>
      <c r="U35" s="80" t="str">
        <f t="shared" si="10"/>
        <v/>
      </c>
      <c r="V35" s="120"/>
    </row>
    <row r="36" spans="1:27" s="83" customFormat="1" ht="15.95" customHeight="1">
      <c r="A36" s="80" t="str">
        <f>IF('STUDENT NAMES'!C31&lt;&gt;"",'STUDENT NAMES'!C31,"")</f>
        <v/>
      </c>
      <c r="B36" s="81" t="str">
        <f>IF( 'STUDENT NAMES'!D31&lt;&gt;"",'STUDENT NAMES'!D31,"")</f>
        <v/>
      </c>
      <c r="C36" s="118"/>
      <c r="D36" s="82"/>
      <c r="E36" s="82" t="str">
        <f t="shared" si="0"/>
        <v/>
      </c>
      <c r="F36" s="82"/>
      <c r="G36" s="82" t="str">
        <f t="shared" si="1"/>
        <v/>
      </c>
      <c r="H36" s="82"/>
      <c r="I36" s="82" t="str">
        <f t="shared" si="2"/>
        <v/>
      </c>
      <c r="J36" s="82"/>
      <c r="K36" s="82" t="str">
        <f t="shared" si="3"/>
        <v/>
      </c>
      <c r="L36" s="82"/>
      <c r="M36" s="82" t="str">
        <f t="shared" si="4"/>
        <v/>
      </c>
      <c r="N36" s="82"/>
      <c r="O36" s="82" t="str">
        <f t="shared" si="5"/>
        <v/>
      </c>
      <c r="P36" s="82"/>
      <c r="Q36" s="82" t="str">
        <f t="shared" si="6"/>
        <v/>
      </c>
      <c r="R36" s="82" t="str">
        <f t="shared" si="7"/>
        <v/>
      </c>
      <c r="S36" s="119" t="str">
        <f t="shared" si="8"/>
        <v/>
      </c>
      <c r="T36" s="82" t="str">
        <f t="shared" si="9"/>
        <v/>
      </c>
      <c r="U36" s="80" t="str">
        <f t="shared" si="10"/>
        <v/>
      </c>
      <c r="V36" s="120"/>
    </row>
    <row r="37" spans="1:27" s="83" customFormat="1" ht="15.95" customHeight="1">
      <c r="A37" s="80" t="str">
        <f>IF('STUDENT NAMES'!C32&lt;&gt;"",'STUDENT NAMES'!C32,"")</f>
        <v/>
      </c>
      <c r="B37" s="81" t="str">
        <f>IF( 'STUDENT NAMES'!D32&lt;&gt;"",'STUDENT NAMES'!D32,"")</f>
        <v/>
      </c>
      <c r="C37" s="118"/>
      <c r="D37" s="82"/>
      <c r="E37" s="82" t="str">
        <f t="shared" si="0"/>
        <v/>
      </c>
      <c r="F37" s="82"/>
      <c r="G37" s="82" t="str">
        <f t="shared" si="1"/>
        <v/>
      </c>
      <c r="H37" s="82"/>
      <c r="I37" s="82" t="str">
        <f t="shared" si="2"/>
        <v/>
      </c>
      <c r="J37" s="82"/>
      <c r="K37" s="82" t="str">
        <f t="shared" si="3"/>
        <v/>
      </c>
      <c r="L37" s="82"/>
      <c r="M37" s="82" t="str">
        <f t="shared" si="4"/>
        <v/>
      </c>
      <c r="N37" s="82"/>
      <c r="O37" s="82" t="str">
        <f t="shared" si="5"/>
        <v/>
      </c>
      <c r="P37" s="82"/>
      <c r="Q37" s="82" t="str">
        <f t="shared" si="6"/>
        <v/>
      </c>
      <c r="R37" s="82" t="str">
        <f t="shared" si="7"/>
        <v/>
      </c>
      <c r="S37" s="119" t="str">
        <f t="shared" si="8"/>
        <v/>
      </c>
      <c r="T37" s="82" t="str">
        <f t="shared" si="9"/>
        <v/>
      </c>
      <c r="U37" s="80" t="str">
        <f t="shared" si="10"/>
        <v/>
      </c>
      <c r="V37" s="120"/>
    </row>
    <row r="38" spans="1:27" s="83" customFormat="1" ht="15.95" customHeight="1">
      <c r="A38" s="80" t="str">
        <f>IF('STUDENT NAMES'!C33&lt;&gt;"",'STUDENT NAMES'!C33,"")</f>
        <v/>
      </c>
      <c r="B38" s="81" t="str">
        <f>IF( 'STUDENT NAMES'!D33&lt;&gt;"",'STUDENT NAMES'!D33,"")</f>
        <v/>
      </c>
      <c r="C38" s="118"/>
      <c r="D38" s="82"/>
      <c r="E38" s="82" t="str">
        <f t="shared" si="0"/>
        <v/>
      </c>
      <c r="F38" s="82"/>
      <c r="G38" s="82" t="str">
        <f t="shared" si="1"/>
        <v/>
      </c>
      <c r="H38" s="82"/>
      <c r="I38" s="82" t="str">
        <f t="shared" si="2"/>
        <v/>
      </c>
      <c r="J38" s="82"/>
      <c r="K38" s="82" t="str">
        <f t="shared" si="3"/>
        <v/>
      </c>
      <c r="L38" s="82"/>
      <c r="M38" s="82" t="str">
        <f t="shared" si="4"/>
        <v/>
      </c>
      <c r="N38" s="82"/>
      <c r="O38" s="82" t="str">
        <f t="shared" si="5"/>
        <v/>
      </c>
      <c r="P38" s="82"/>
      <c r="Q38" s="82" t="str">
        <f t="shared" si="6"/>
        <v/>
      </c>
      <c r="R38" s="82" t="str">
        <f t="shared" si="7"/>
        <v/>
      </c>
      <c r="S38" s="119" t="str">
        <f t="shared" si="8"/>
        <v/>
      </c>
      <c r="T38" s="82" t="str">
        <f t="shared" si="9"/>
        <v/>
      </c>
      <c r="U38" s="80" t="str">
        <f t="shared" si="10"/>
        <v/>
      </c>
      <c r="V38" s="120"/>
    </row>
    <row r="39" spans="1:27" s="83" customFormat="1" ht="15.95" customHeight="1">
      <c r="A39" s="80" t="str">
        <f>IF('STUDENT NAMES'!C34&lt;&gt;"",'STUDENT NAMES'!C34,"")</f>
        <v/>
      </c>
      <c r="B39" s="81" t="str">
        <f>IF( 'STUDENT NAMES'!D34&lt;&gt;"",'STUDENT NAMES'!D34,"")</f>
        <v/>
      </c>
      <c r="C39" s="118"/>
      <c r="D39" s="82"/>
      <c r="E39" s="82" t="str">
        <f t="shared" si="0"/>
        <v/>
      </c>
      <c r="F39" s="82"/>
      <c r="G39" s="82" t="str">
        <f t="shared" si="1"/>
        <v/>
      </c>
      <c r="H39" s="82"/>
      <c r="I39" s="82" t="str">
        <f t="shared" si="2"/>
        <v/>
      </c>
      <c r="J39" s="82"/>
      <c r="K39" s="82" t="str">
        <f t="shared" si="3"/>
        <v/>
      </c>
      <c r="L39" s="82"/>
      <c r="M39" s="82" t="str">
        <f t="shared" si="4"/>
        <v/>
      </c>
      <c r="N39" s="82"/>
      <c r="O39" s="82" t="str">
        <f t="shared" si="5"/>
        <v/>
      </c>
      <c r="P39" s="82"/>
      <c r="Q39" s="82" t="str">
        <f t="shared" si="6"/>
        <v/>
      </c>
      <c r="R39" s="82" t="str">
        <f t="shared" si="7"/>
        <v/>
      </c>
      <c r="S39" s="119" t="str">
        <f t="shared" si="8"/>
        <v/>
      </c>
      <c r="T39" s="82" t="str">
        <f t="shared" si="9"/>
        <v/>
      </c>
      <c r="U39" s="80" t="str">
        <f t="shared" si="10"/>
        <v/>
      </c>
      <c r="V39" s="120"/>
    </row>
    <row r="40" spans="1:27" s="83" customFormat="1" ht="15.95" customHeight="1">
      <c r="A40" s="80" t="str">
        <f>IF('STUDENT NAMES'!C35&lt;&gt;"",'STUDENT NAMES'!C35,"")</f>
        <v/>
      </c>
      <c r="B40" s="81" t="str">
        <f>IF( 'STUDENT NAMES'!D35&lt;&gt;"",'STUDENT NAMES'!D35,"")</f>
        <v/>
      </c>
      <c r="C40" s="118" t="s">
        <v>86</v>
      </c>
      <c r="D40" s="82"/>
      <c r="E40" s="82" t="str">
        <f t="shared" si="0"/>
        <v/>
      </c>
      <c r="F40" s="82"/>
      <c r="G40" s="82" t="str">
        <f t="shared" si="1"/>
        <v/>
      </c>
      <c r="H40" s="82"/>
      <c r="I40" s="82" t="str">
        <f t="shared" si="2"/>
        <v/>
      </c>
      <c r="J40" s="82"/>
      <c r="K40" s="82" t="str">
        <f t="shared" si="3"/>
        <v/>
      </c>
      <c r="L40" s="82"/>
      <c r="M40" s="82" t="str">
        <f t="shared" si="4"/>
        <v/>
      </c>
      <c r="N40" s="82"/>
      <c r="O40" s="82" t="str">
        <f t="shared" si="5"/>
        <v/>
      </c>
      <c r="P40" s="82"/>
      <c r="Q40" s="82" t="str">
        <f t="shared" si="6"/>
        <v/>
      </c>
      <c r="R40" s="82" t="str">
        <f t="shared" si="7"/>
        <v/>
      </c>
      <c r="S40" s="119" t="str">
        <f t="shared" si="8"/>
        <v/>
      </c>
      <c r="T40" s="82" t="str">
        <f t="shared" si="9"/>
        <v/>
      </c>
      <c r="U40" s="80" t="str">
        <f t="shared" si="10"/>
        <v/>
      </c>
      <c r="V40" s="120"/>
    </row>
    <row r="41" spans="1:27" s="83" customFormat="1" ht="15.95" customHeight="1">
      <c r="A41" s="80" t="str">
        <f>IF('STUDENT NAMES'!C36&lt;&gt;"",'STUDENT NAMES'!C36,"")</f>
        <v/>
      </c>
      <c r="B41" s="81" t="str">
        <f>IF( 'STUDENT NAMES'!D36&lt;&gt;"",'STUDENT NAMES'!D36,"")</f>
        <v/>
      </c>
      <c r="C41" s="118" t="s">
        <v>86</v>
      </c>
      <c r="D41" s="82"/>
      <c r="E41" s="82" t="str">
        <f t="shared" si="0"/>
        <v/>
      </c>
      <c r="F41" s="82"/>
      <c r="G41" s="82" t="str">
        <f t="shared" si="1"/>
        <v/>
      </c>
      <c r="H41" s="82"/>
      <c r="I41" s="82" t="str">
        <f t="shared" si="2"/>
        <v/>
      </c>
      <c r="J41" s="82"/>
      <c r="K41" s="82" t="str">
        <f t="shared" si="3"/>
        <v/>
      </c>
      <c r="L41" s="82"/>
      <c r="M41" s="82" t="str">
        <f t="shared" si="4"/>
        <v/>
      </c>
      <c r="N41" s="82"/>
      <c r="O41" s="82" t="str">
        <f t="shared" si="5"/>
        <v/>
      </c>
      <c r="P41" s="82"/>
      <c r="Q41" s="82" t="str">
        <f t="shared" si="6"/>
        <v/>
      </c>
      <c r="R41" s="82" t="str">
        <f t="shared" si="7"/>
        <v/>
      </c>
      <c r="S41" s="119" t="str">
        <f t="shared" si="8"/>
        <v/>
      </c>
      <c r="T41" s="82" t="str">
        <f t="shared" si="9"/>
        <v/>
      </c>
      <c r="U41" s="80" t="str">
        <f t="shared" si="10"/>
        <v/>
      </c>
      <c r="V41" s="120"/>
    </row>
    <row r="42" spans="1:27" s="83" customFormat="1" ht="15.95" customHeight="1">
      <c r="A42" s="80" t="str">
        <f>IF('STUDENT NAMES'!C37&lt;&gt;"",'STUDENT NAMES'!C37,"")</f>
        <v/>
      </c>
      <c r="B42" s="81" t="str">
        <f>IF( 'STUDENT NAMES'!D37&lt;&gt;"",'STUDENT NAMES'!D37,"")</f>
        <v/>
      </c>
      <c r="C42" s="118"/>
      <c r="D42" s="82"/>
      <c r="E42" s="82" t="str">
        <f t="shared" si="0"/>
        <v/>
      </c>
      <c r="F42" s="82"/>
      <c r="G42" s="82" t="str">
        <f t="shared" si="1"/>
        <v/>
      </c>
      <c r="H42" s="82"/>
      <c r="I42" s="82" t="str">
        <f t="shared" si="2"/>
        <v/>
      </c>
      <c r="J42" s="82"/>
      <c r="K42" s="82" t="str">
        <f t="shared" si="3"/>
        <v/>
      </c>
      <c r="L42" s="82"/>
      <c r="M42" s="82" t="str">
        <f t="shared" si="4"/>
        <v/>
      </c>
      <c r="N42" s="82"/>
      <c r="O42" s="82" t="str">
        <f t="shared" si="5"/>
        <v/>
      </c>
      <c r="P42" s="82"/>
      <c r="Q42" s="82" t="str">
        <f t="shared" si="6"/>
        <v/>
      </c>
      <c r="R42" s="82" t="str">
        <f t="shared" si="7"/>
        <v/>
      </c>
      <c r="S42" s="119" t="str">
        <f t="shared" si="8"/>
        <v/>
      </c>
      <c r="T42" s="82" t="str">
        <f t="shared" si="9"/>
        <v/>
      </c>
      <c r="U42" s="80" t="str">
        <f t="shared" si="10"/>
        <v/>
      </c>
      <c r="V42" s="120"/>
    </row>
    <row r="43" spans="1:27" s="83" customFormat="1" ht="15.95" customHeight="1">
      <c r="A43" s="80" t="str">
        <f>IF('STUDENT NAMES'!C38&lt;&gt;"",'STUDENT NAMES'!C38,"")</f>
        <v/>
      </c>
      <c r="B43" s="81" t="str">
        <f>IF( 'STUDENT NAMES'!D38&lt;&gt;"",'STUDENT NAMES'!D38,"")</f>
        <v/>
      </c>
      <c r="C43" s="118"/>
      <c r="D43" s="82"/>
      <c r="E43" s="82" t="str">
        <f t="shared" si="0"/>
        <v/>
      </c>
      <c r="F43" s="82"/>
      <c r="G43" s="82" t="str">
        <f t="shared" si="1"/>
        <v/>
      </c>
      <c r="H43" s="82"/>
      <c r="I43" s="82" t="str">
        <f t="shared" si="2"/>
        <v/>
      </c>
      <c r="J43" s="82"/>
      <c r="K43" s="82" t="str">
        <f t="shared" si="3"/>
        <v/>
      </c>
      <c r="L43" s="82"/>
      <c r="M43" s="82" t="str">
        <f t="shared" si="4"/>
        <v/>
      </c>
      <c r="N43" s="82"/>
      <c r="O43" s="82" t="str">
        <f t="shared" si="5"/>
        <v/>
      </c>
      <c r="P43" s="82"/>
      <c r="Q43" s="82" t="str">
        <f t="shared" si="6"/>
        <v/>
      </c>
      <c r="R43" s="82" t="str">
        <f t="shared" si="7"/>
        <v/>
      </c>
      <c r="S43" s="119" t="str">
        <f t="shared" si="8"/>
        <v/>
      </c>
      <c r="T43" s="82" t="str">
        <f t="shared" si="9"/>
        <v/>
      </c>
      <c r="U43" s="80" t="str">
        <f t="shared" si="10"/>
        <v/>
      </c>
      <c r="V43" s="120"/>
    </row>
    <row r="44" spans="1:27" s="83" customFormat="1" ht="15.95" customHeight="1">
      <c r="A44" s="80" t="str">
        <f>IF('STUDENT NAMES'!C39&lt;&gt;"",'STUDENT NAMES'!C39,"")</f>
        <v/>
      </c>
      <c r="B44" s="81" t="str">
        <f>IF( 'STUDENT NAMES'!D39&lt;&gt;"",'STUDENT NAMES'!D39,"")</f>
        <v/>
      </c>
      <c r="C44" s="118"/>
      <c r="D44" s="82"/>
      <c r="E44" s="82" t="str">
        <f t="shared" si="0"/>
        <v/>
      </c>
      <c r="F44" s="82"/>
      <c r="G44" s="82" t="str">
        <f t="shared" si="1"/>
        <v/>
      </c>
      <c r="H44" s="82"/>
      <c r="I44" s="82" t="str">
        <f t="shared" si="2"/>
        <v/>
      </c>
      <c r="J44" s="82"/>
      <c r="K44" s="82" t="str">
        <f t="shared" si="3"/>
        <v/>
      </c>
      <c r="L44" s="82"/>
      <c r="M44" s="82" t="str">
        <f t="shared" si="4"/>
        <v/>
      </c>
      <c r="N44" s="82"/>
      <c r="O44" s="82" t="str">
        <f t="shared" si="5"/>
        <v/>
      </c>
      <c r="P44" s="82"/>
      <c r="Q44" s="82" t="str">
        <f t="shared" si="6"/>
        <v/>
      </c>
      <c r="R44" s="82" t="str">
        <f t="shared" si="7"/>
        <v/>
      </c>
      <c r="S44" s="119" t="str">
        <f t="shared" si="8"/>
        <v/>
      </c>
      <c r="T44" s="82" t="str">
        <f t="shared" si="9"/>
        <v/>
      </c>
      <c r="U44" s="80" t="str">
        <f t="shared" si="10"/>
        <v/>
      </c>
      <c r="V44" s="120"/>
    </row>
    <row r="45" spans="1:27" s="83" customFormat="1" ht="15.95" customHeight="1">
      <c r="A45" s="80" t="str">
        <f>IF('STUDENT NAMES'!C40&lt;&gt;"",'STUDENT NAMES'!C40,"")</f>
        <v/>
      </c>
      <c r="B45" s="81" t="str">
        <f>IF( 'STUDENT NAMES'!D40&lt;&gt;"",'STUDENT NAMES'!D40,"")</f>
        <v/>
      </c>
      <c r="C45" s="118"/>
      <c r="D45" s="82"/>
      <c r="E45" s="82" t="str">
        <f t="shared" si="0"/>
        <v/>
      </c>
      <c r="F45" s="82"/>
      <c r="G45" s="82" t="str">
        <f t="shared" si="1"/>
        <v/>
      </c>
      <c r="H45" s="82"/>
      <c r="I45" s="82" t="str">
        <f t="shared" si="2"/>
        <v/>
      </c>
      <c r="J45" s="82"/>
      <c r="K45" s="82" t="str">
        <f t="shared" si="3"/>
        <v/>
      </c>
      <c r="L45" s="82"/>
      <c r="M45" s="82" t="str">
        <f>IF(L45&gt;0,RANK(L45,$L$7:$L$52,0),"")</f>
        <v/>
      </c>
      <c r="N45" s="82"/>
      <c r="O45" s="82" t="str">
        <f t="shared" si="5"/>
        <v/>
      </c>
      <c r="P45" s="82"/>
      <c r="Q45" s="82" t="str">
        <f t="shared" si="6"/>
        <v/>
      </c>
      <c r="R45" s="82" t="str">
        <f t="shared" si="7"/>
        <v/>
      </c>
      <c r="S45" s="119" t="str">
        <f t="shared" si="8"/>
        <v/>
      </c>
      <c r="T45" s="82" t="str">
        <f t="shared" si="9"/>
        <v/>
      </c>
      <c r="U45" s="80" t="str">
        <f t="shared" si="10"/>
        <v/>
      </c>
      <c r="V45" s="120"/>
    </row>
    <row r="46" spans="1:27" s="83" customFormat="1" ht="15.95" customHeight="1">
      <c r="A46" s="80" t="str">
        <f>IF('STUDENT NAMES'!C41&lt;&gt;"",'STUDENT NAMES'!C41,"")</f>
        <v/>
      </c>
      <c r="B46" s="81" t="str">
        <f>IF( 'STUDENT NAMES'!D41&lt;&gt;"",'STUDENT NAMES'!D41,"")</f>
        <v/>
      </c>
      <c r="C46" s="118"/>
      <c r="D46" s="82"/>
      <c r="E46" s="82" t="str">
        <f t="shared" si="0"/>
        <v/>
      </c>
      <c r="F46" s="82"/>
      <c r="G46" s="82" t="str">
        <f t="shared" si="1"/>
        <v/>
      </c>
      <c r="H46" s="82"/>
      <c r="I46" s="82" t="str">
        <f t="shared" si="2"/>
        <v/>
      </c>
      <c r="J46" s="82"/>
      <c r="K46" s="82" t="str">
        <f t="shared" si="3"/>
        <v/>
      </c>
      <c r="L46" s="82"/>
      <c r="M46" s="82" t="str">
        <f t="shared" si="4"/>
        <v/>
      </c>
      <c r="N46" s="82"/>
      <c r="O46" s="82" t="str">
        <f t="shared" si="5"/>
        <v/>
      </c>
      <c r="P46" s="82"/>
      <c r="Q46" s="82" t="str">
        <f t="shared" si="6"/>
        <v/>
      </c>
      <c r="R46" s="82" t="str">
        <f t="shared" si="7"/>
        <v/>
      </c>
      <c r="S46" s="119" t="str">
        <f t="shared" si="8"/>
        <v/>
      </c>
      <c r="T46" s="82" t="str">
        <f t="shared" si="9"/>
        <v/>
      </c>
      <c r="U46" s="80" t="str">
        <f t="shared" si="10"/>
        <v/>
      </c>
      <c r="V46" s="120"/>
    </row>
    <row r="47" spans="1:27" s="83" customFormat="1" ht="15.95" customHeight="1">
      <c r="A47" s="80" t="str">
        <f>IF('STUDENT NAMES'!C42&lt;&gt;"",'STUDENT NAMES'!C42,"")</f>
        <v/>
      </c>
      <c r="B47" s="81" t="str">
        <f>IF( 'STUDENT NAMES'!D42&lt;&gt;"",'STUDENT NAMES'!D42,"")</f>
        <v/>
      </c>
      <c r="C47" s="118"/>
      <c r="D47" s="82"/>
      <c r="E47" s="82" t="str">
        <f t="shared" si="0"/>
        <v/>
      </c>
      <c r="F47" s="82"/>
      <c r="G47" s="82" t="str">
        <f t="shared" si="1"/>
        <v/>
      </c>
      <c r="H47" s="82"/>
      <c r="I47" s="82" t="str">
        <f t="shared" si="2"/>
        <v/>
      </c>
      <c r="J47" s="82"/>
      <c r="K47" s="82" t="str">
        <f t="shared" si="3"/>
        <v/>
      </c>
      <c r="L47" s="82"/>
      <c r="M47" s="82" t="str">
        <f t="shared" si="4"/>
        <v/>
      </c>
      <c r="N47" s="82"/>
      <c r="O47" s="82" t="str">
        <f t="shared" si="5"/>
        <v/>
      </c>
      <c r="P47" s="82"/>
      <c r="Q47" s="82" t="str">
        <f t="shared" si="6"/>
        <v/>
      </c>
      <c r="R47" s="82" t="str">
        <f t="shared" si="7"/>
        <v/>
      </c>
      <c r="S47" s="119" t="str">
        <f t="shared" si="8"/>
        <v/>
      </c>
      <c r="T47" s="82" t="str">
        <f t="shared" si="9"/>
        <v/>
      </c>
      <c r="U47" s="80" t="str">
        <f t="shared" si="10"/>
        <v/>
      </c>
      <c r="V47" s="120"/>
    </row>
    <row r="48" spans="1:27" s="83" customFormat="1" ht="15.95" customHeight="1">
      <c r="A48" s="80" t="str">
        <f>IF('STUDENT NAMES'!C43&lt;&gt;"",'STUDENT NAMES'!C43,"")</f>
        <v/>
      </c>
      <c r="B48" s="81" t="str">
        <f>IF( 'STUDENT NAMES'!D43&lt;&gt;"",'STUDENT NAMES'!D43,"")</f>
        <v/>
      </c>
      <c r="C48" s="118"/>
      <c r="D48" s="82"/>
      <c r="E48" s="82" t="str">
        <f t="shared" si="0"/>
        <v/>
      </c>
      <c r="F48" s="82"/>
      <c r="G48" s="82" t="str">
        <f t="shared" si="1"/>
        <v/>
      </c>
      <c r="H48" s="82"/>
      <c r="I48" s="82" t="str">
        <f t="shared" si="2"/>
        <v/>
      </c>
      <c r="J48" s="82"/>
      <c r="K48" s="82" t="str">
        <f t="shared" si="3"/>
        <v/>
      </c>
      <c r="L48" s="82"/>
      <c r="M48" s="82" t="str">
        <f t="shared" si="4"/>
        <v/>
      </c>
      <c r="N48" s="82"/>
      <c r="O48" s="82" t="str">
        <f t="shared" si="5"/>
        <v/>
      </c>
      <c r="P48" s="82"/>
      <c r="Q48" s="82" t="str">
        <f t="shared" si="6"/>
        <v/>
      </c>
      <c r="R48" s="82" t="str">
        <f t="shared" si="7"/>
        <v/>
      </c>
      <c r="S48" s="119" t="str">
        <f t="shared" si="8"/>
        <v/>
      </c>
      <c r="T48" s="82" t="str">
        <f t="shared" si="9"/>
        <v/>
      </c>
      <c r="U48" s="80" t="str">
        <f t="shared" si="10"/>
        <v/>
      </c>
      <c r="V48" s="120"/>
    </row>
    <row r="49" spans="1:22" s="83" customFormat="1" ht="15.95" customHeight="1">
      <c r="A49" s="80" t="str">
        <f>IF('STUDENT NAMES'!C44&lt;&gt;"",'STUDENT NAMES'!C44,"")</f>
        <v/>
      </c>
      <c r="B49" s="81" t="str">
        <f>IF( 'STUDENT NAMES'!D44&lt;&gt;"",'STUDENT NAMES'!D44,"")</f>
        <v/>
      </c>
      <c r="C49" s="118"/>
      <c r="D49" s="82"/>
      <c r="E49" s="82" t="str">
        <f t="shared" si="0"/>
        <v/>
      </c>
      <c r="F49" s="82"/>
      <c r="G49" s="82" t="str">
        <f t="shared" si="1"/>
        <v/>
      </c>
      <c r="H49" s="82"/>
      <c r="I49" s="82" t="str">
        <f t="shared" si="2"/>
        <v/>
      </c>
      <c r="J49" s="82"/>
      <c r="K49" s="82" t="str">
        <f t="shared" si="3"/>
        <v/>
      </c>
      <c r="L49" s="82"/>
      <c r="M49" s="82" t="str">
        <f t="shared" si="4"/>
        <v/>
      </c>
      <c r="N49" s="82"/>
      <c r="O49" s="82" t="str">
        <f t="shared" si="5"/>
        <v/>
      </c>
      <c r="P49" s="82"/>
      <c r="Q49" s="82" t="str">
        <f t="shared" si="6"/>
        <v/>
      </c>
      <c r="R49" s="82" t="str">
        <f t="shared" si="7"/>
        <v/>
      </c>
      <c r="S49" s="119" t="str">
        <f t="shared" si="8"/>
        <v/>
      </c>
      <c r="T49" s="82" t="str">
        <f t="shared" si="9"/>
        <v/>
      </c>
      <c r="U49" s="80" t="str">
        <f t="shared" si="10"/>
        <v/>
      </c>
      <c r="V49" s="120"/>
    </row>
    <row r="50" spans="1:22" s="83" customFormat="1" ht="15.95" customHeight="1">
      <c r="A50" s="80" t="str">
        <f>IF('STUDENT NAMES'!C45&lt;&gt;"",'STUDENT NAMES'!C45,"")</f>
        <v/>
      </c>
      <c r="B50" s="81" t="str">
        <f>IF( 'STUDENT NAMES'!D45&lt;&gt;"",'STUDENT NAMES'!D45,"")</f>
        <v/>
      </c>
      <c r="C50" s="118"/>
      <c r="D50" s="82"/>
      <c r="E50" s="82" t="str">
        <f t="shared" si="0"/>
        <v/>
      </c>
      <c r="F50" s="82"/>
      <c r="G50" s="82" t="str">
        <f t="shared" si="1"/>
        <v/>
      </c>
      <c r="H50" s="82"/>
      <c r="I50" s="82" t="str">
        <f t="shared" si="2"/>
        <v/>
      </c>
      <c r="J50" s="82"/>
      <c r="K50" s="82" t="str">
        <f t="shared" si="3"/>
        <v/>
      </c>
      <c r="L50" s="82"/>
      <c r="M50" s="82" t="str">
        <f t="shared" si="4"/>
        <v/>
      </c>
      <c r="N50" s="82"/>
      <c r="O50" s="82" t="str">
        <f t="shared" si="5"/>
        <v/>
      </c>
      <c r="P50" s="82"/>
      <c r="Q50" s="82" t="str">
        <f t="shared" si="6"/>
        <v/>
      </c>
      <c r="R50" s="82" t="str">
        <f t="shared" si="7"/>
        <v/>
      </c>
      <c r="S50" s="119" t="str">
        <f t="shared" si="8"/>
        <v/>
      </c>
      <c r="T50" s="82" t="str">
        <f t="shared" si="9"/>
        <v/>
      </c>
      <c r="U50" s="80" t="str">
        <f t="shared" si="10"/>
        <v/>
      </c>
      <c r="V50" s="120"/>
    </row>
    <row r="51" spans="1:22" s="83" customFormat="1" ht="15.95" customHeight="1">
      <c r="A51" s="80" t="str">
        <f>IF('STUDENT NAMES'!C46&lt;&gt;"",'STUDENT NAMES'!C46,"")</f>
        <v/>
      </c>
      <c r="B51" s="81" t="str">
        <f>IF( 'STUDENT NAMES'!D46&lt;&gt;"",'STUDENT NAMES'!D46,"")</f>
        <v/>
      </c>
      <c r="C51" s="118"/>
      <c r="D51" s="82"/>
      <c r="E51" s="82" t="str">
        <f t="shared" si="0"/>
        <v/>
      </c>
      <c r="F51" s="82"/>
      <c r="G51" s="82" t="str">
        <f t="shared" si="1"/>
        <v/>
      </c>
      <c r="H51" s="82"/>
      <c r="I51" s="82" t="str">
        <f t="shared" si="2"/>
        <v/>
      </c>
      <c r="J51" s="82"/>
      <c r="K51" s="82" t="str">
        <f t="shared" si="3"/>
        <v/>
      </c>
      <c r="L51" s="82"/>
      <c r="M51" s="82" t="str">
        <f t="shared" si="4"/>
        <v/>
      </c>
      <c r="N51" s="82"/>
      <c r="O51" s="82" t="str">
        <f t="shared" si="5"/>
        <v/>
      </c>
      <c r="P51" s="82"/>
      <c r="Q51" s="82" t="str">
        <f t="shared" si="6"/>
        <v/>
      </c>
      <c r="R51" s="82" t="str">
        <f t="shared" si="7"/>
        <v/>
      </c>
      <c r="S51" s="119" t="str">
        <f t="shared" si="8"/>
        <v/>
      </c>
      <c r="T51" s="82" t="str">
        <f t="shared" si="9"/>
        <v/>
      </c>
      <c r="U51" s="80" t="str">
        <f t="shared" si="10"/>
        <v/>
      </c>
      <c r="V51" s="120"/>
    </row>
    <row r="52" spans="1:22" s="83" customFormat="1" ht="15.95" customHeight="1">
      <c r="A52" s="80" t="str">
        <f>IF('STUDENT NAMES'!C47&lt;&gt;"",'STUDENT NAMES'!C47,"")</f>
        <v/>
      </c>
      <c r="B52" s="81" t="str">
        <f>IF( 'STUDENT NAMES'!D47&lt;&gt;"",'STUDENT NAMES'!D47,"")</f>
        <v/>
      </c>
      <c r="C52" s="118"/>
      <c r="D52" s="82"/>
      <c r="E52" s="82" t="str">
        <f t="shared" si="0"/>
        <v/>
      </c>
      <c r="F52" s="82"/>
      <c r="G52" s="82" t="str">
        <f t="shared" si="1"/>
        <v/>
      </c>
      <c r="H52" s="82"/>
      <c r="I52" s="82" t="str">
        <f t="shared" si="2"/>
        <v/>
      </c>
      <c r="J52" s="82"/>
      <c r="K52" s="82" t="str">
        <f t="shared" si="3"/>
        <v/>
      </c>
      <c r="L52" s="82"/>
      <c r="M52" s="82" t="str">
        <f t="shared" si="4"/>
        <v/>
      </c>
      <c r="N52" s="82"/>
      <c r="O52" s="82" t="str">
        <f t="shared" si="5"/>
        <v/>
      </c>
      <c r="P52" s="82"/>
      <c r="Q52" s="82" t="str">
        <f t="shared" si="6"/>
        <v/>
      </c>
      <c r="R52" s="82" t="str">
        <f t="shared" si="7"/>
        <v/>
      </c>
      <c r="S52" s="119" t="str">
        <f t="shared" si="8"/>
        <v/>
      </c>
      <c r="T52" s="82" t="str">
        <f t="shared" si="9"/>
        <v/>
      </c>
      <c r="U52" s="80" t="str">
        <f t="shared" si="10"/>
        <v/>
      </c>
      <c r="V52" s="120"/>
    </row>
    <row r="53" spans="1:22" s="83" customFormat="1" ht="15.95" customHeight="1">
      <c r="A53" s="80" t="str">
        <f>IF('STUDENT NAMES'!C48&lt;&gt;"",'STUDENT NAMES'!C48,"")</f>
        <v/>
      </c>
      <c r="B53" s="81" t="str">
        <f>IF( 'STUDENT NAMES'!D48&lt;&gt;"",'STUDENT NAMES'!D48,"")</f>
        <v/>
      </c>
      <c r="C53" s="118"/>
      <c r="D53" s="82"/>
      <c r="E53" s="82" t="str">
        <f t="shared" si="0"/>
        <v/>
      </c>
      <c r="F53" s="82"/>
      <c r="G53" s="82" t="str">
        <f>IF(F53&gt;0,RANK(F53,$F$7:$F$52,0),"")</f>
        <v/>
      </c>
      <c r="H53" s="82"/>
      <c r="I53" s="82" t="str">
        <f t="shared" si="2"/>
        <v/>
      </c>
      <c r="J53" s="82"/>
      <c r="K53" s="82" t="str">
        <f t="shared" si="3"/>
        <v/>
      </c>
      <c r="L53" s="82"/>
      <c r="M53" s="82" t="str">
        <f t="shared" si="4"/>
        <v/>
      </c>
      <c r="N53" s="82"/>
      <c r="O53" s="82" t="str">
        <f t="shared" si="5"/>
        <v/>
      </c>
      <c r="P53" s="82"/>
      <c r="Q53" s="82" t="str">
        <f t="shared" si="6"/>
        <v/>
      </c>
      <c r="R53" s="82" t="str">
        <f t="shared" si="7"/>
        <v/>
      </c>
      <c r="S53" s="119" t="str">
        <f t="shared" si="8"/>
        <v/>
      </c>
      <c r="T53" s="82" t="str">
        <f t="shared" si="9"/>
        <v/>
      </c>
      <c r="U53" s="80" t="str">
        <f t="shared" si="10"/>
        <v/>
      </c>
      <c r="V53" s="120"/>
    </row>
    <row r="54" spans="1:22" s="24" customFormat="1" ht="16.5" customHeight="1">
      <c r="A54" s="31"/>
      <c r="B54" s="31"/>
      <c r="C54" s="31"/>
      <c r="D54" s="167" t="s">
        <v>39</v>
      </c>
      <c r="E54" s="167"/>
      <c r="F54" s="167" t="s">
        <v>2</v>
      </c>
      <c r="G54" s="167"/>
      <c r="H54" s="174" t="s">
        <v>4</v>
      </c>
      <c r="I54" s="174"/>
      <c r="J54" s="174" t="s">
        <v>10</v>
      </c>
      <c r="K54" s="174"/>
      <c r="L54" s="174" t="s">
        <v>5</v>
      </c>
      <c r="M54" s="174"/>
      <c r="N54" s="174" t="s">
        <v>6</v>
      </c>
      <c r="O54" s="174"/>
      <c r="P54" s="163" t="s">
        <v>77</v>
      </c>
      <c r="Q54" s="164"/>
      <c r="R54" s="5"/>
      <c r="S54" s="32"/>
      <c r="T54" s="33"/>
    </row>
    <row r="55" spans="1:22" s="24" customFormat="1" ht="16.5" customHeight="1">
      <c r="A55" s="175" t="s">
        <v>67</v>
      </c>
      <c r="B55" s="175"/>
      <c r="C55" s="63"/>
      <c r="D55" s="5">
        <f>SUM(D7:D53)</f>
        <v>0</v>
      </c>
      <c r="E55" s="5"/>
      <c r="F55" s="5">
        <f>SUM(F7:F53)</f>
        <v>0</v>
      </c>
      <c r="G55" s="5"/>
      <c r="H55" s="5">
        <f>SUM(H7:H53)</f>
        <v>0</v>
      </c>
      <c r="I55" s="5"/>
      <c r="J55" s="5">
        <f>SUM(J7:J53)</f>
        <v>0</v>
      </c>
      <c r="K55" s="5"/>
      <c r="L55" s="5">
        <f>SUM(L7:L53)</f>
        <v>0</v>
      </c>
      <c r="M55" s="5"/>
      <c r="N55" s="5">
        <f>SUM(N7:N53)</f>
        <v>0</v>
      </c>
      <c r="O55" s="5"/>
      <c r="P55" s="5">
        <f>SUM(P7:P53)</f>
        <v>0</v>
      </c>
      <c r="Q55" s="5"/>
      <c r="R55" s="5"/>
      <c r="S55" s="5">
        <f>SUM(S7:S53)</f>
        <v>0</v>
      </c>
      <c r="T55" s="33"/>
    </row>
    <row r="56" spans="1:22" s="24" customFormat="1" ht="16.5" customHeight="1">
      <c r="A56" s="176" t="s">
        <v>11</v>
      </c>
      <c r="B56" s="176"/>
      <c r="C56" s="64"/>
      <c r="D56" s="1" t="e">
        <f>AVERAGE(D7:D53)/80*100</f>
        <v>#DIV/0!</v>
      </c>
      <c r="E56" s="1"/>
      <c r="F56" s="1" t="e">
        <f>AVERAGE(F7:F53)/80*100</f>
        <v>#DIV/0!</v>
      </c>
      <c r="G56" s="1"/>
      <c r="H56" s="1" t="e">
        <f>AVERAGE(H7:H53)/80*100</f>
        <v>#DIV/0!</v>
      </c>
      <c r="I56" s="1"/>
      <c r="J56" s="1" t="e">
        <f>AVERAGE(J7:J53)/80*100</f>
        <v>#DIV/0!</v>
      </c>
      <c r="K56" s="1"/>
      <c r="L56" s="1" t="e">
        <f>AVERAGE(L7:L53)/80*100</f>
        <v>#DIV/0!</v>
      </c>
      <c r="M56" s="1"/>
      <c r="N56" s="1" t="e">
        <f>AVERAGE(N7:N53)/80*100</f>
        <v>#DIV/0!</v>
      </c>
      <c r="O56" s="1"/>
      <c r="P56" s="1" t="e">
        <f>AVERAGE(P7:P53)/50*100</f>
        <v>#DIV/0!</v>
      </c>
      <c r="Q56" s="1"/>
      <c r="R56" s="1"/>
      <c r="S56" s="1" t="e">
        <f>AVERAGE(S7:S53)/80*100</f>
        <v>#DIV/0!</v>
      </c>
    </row>
    <row r="57" spans="1:22" s="24" customFormat="1" ht="16.5" customHeight="1">
      <c r="A57" s="172" t="s">
        <v>12</v>
      </c>
      <c r="B57" s="172"/>
      <c r="C57" s="62"/>
      <c r="D57" s="2" t="e">
        <f>(D64-D58)*100/D64</f>
        <v>#DIV/0!</v>
      </c>
      <c r="E57" s="2"/>
      <c r="F57" s="2" t="e">
        <f>(F64-F58)*100/F64</f>
        <v>#DIV/0!</v>
      </c>
      <c r="G57" s="2"/>
      <c r="H57" s="2" t="e">
        <f>(H64-H58)*100/H64</f>
        <v>#DIV/0!</v>
      </c>
      <c r="I57" s="2"/>
      <c r="J57" s="2" t="e">
        <f>(J64-J58)*100/J64</f>
        <v>#DIV/0!</v>
      </c>
      <c r="K57" s="2"/>
      <c r="L57" s="2" t="e">
        <f>(L64-L58)*100/L64</f>
        <v>#DIV/0!</v>
      </c>
      <c r="M57" s="2"/>
      <c r="N57" s="2" t="e">
        <f>(N64-N58)*100/N64</f>
        <v>#DIV/0!</v>
      </c>
      <c r="O57" s="2"/>
      <c r="P57" s="2" t="e">
        <f t="shared" ref="P57" si="12">(P64-P58)*100/P64</f>
        <v>#DIV/0!</v>
      </c>
      <c r="Q57" s="2"/>
      <c r="R57" s="2"/>
      <c r="S57" s="2" t="e">
        <f>(S64-S58)*100/S64</f>
        <v>#DIV/0!</v>
      </c>
    </row>
    <row r="58" spans="1:22" s="24" customFormat="1" ht="16.5" customHeight="1">
      <c r="A58" s="172" t="s">
        <v>13</v>
      </c>
      <c r="B58" s="172"/>
      <c r="C58" s="62"/>
      <c r="D58" s="3">
        <f>COUNTIF(D7:D53,"&lt;26.4")</f>
        <v>0</v>
      </c>
      <c r="E58" s="3"/>
      <c r="F58" s="3">
        <f>COUNTIF(F7:F53,"&lt;26.4")</f>
        <v>0</v>
      </c>
      <c r="G58" s="3"/>
      <c r="H58" s="3">
        <f>COUNTIF(H7:H53,"&lt;26.4")</f>
        <v>0</v>
      </c>
      <c r="I58" s="3"/>
      <c r="J58" s="3">
        <f>COUNTIF(J7:J53,"&lt;26.4")</f>
        <v>0</v>
      </c>
      <c r="K58" s="3"/>
      <c r="L58" s="3">
        <f>COUNTIF(L7:L53,"&lt;26.4")</f>
        <v>0</v>
      </c>
      <c r="M58" s="3"/>
      <c r="N58" s="3">
        <f>COUNTIF(N7:N53,"&lt;26.4")</f>
        <v>0</v>
      </c>
      <c r="O58" s="3"/>
      <c r="P58" s="3">
        <f>COUNTIF(P7:P53,"&lt;16.5")</f>
        <v>0</v>
      </c>
      <c r="Q58" s="3"/>
      <c r="R58" s="3"/>
      <c r="S58" s="3">
        <f>COUNTIF(S7:S53,"&lt;26.4")</f>
        <v>0</v>
      </c>
    </row>
    <row r="59" spans="1:22" s="24" customFormat="1" ht="16.5" customHeight="1">
      <c r="A59" s="172" t="s">
        <v>14</v>
      </c>
      <c r="B59" s="172"/>
      <c r="C59" s="62"/>
      <c r="D59" s="4">
        <f>COUNTIF(D7:D53,"&gt;=26.4")-D63-D62-D61-D60</f>
        <v>0</v>
      </c>
      <c r="E59" s="4"/>
      <c r="F59" s="4">
        <f>COUNTIF(F7:F53,"&gt;=26.4")-F63-F62-F61-F60</f>
        <v>0</v>
      </c>
      <c r="G59" s="4"/>
      <c r="H59" s="4">
        <f>COUNTIF(H7:H53,"&gt;=26.4")-H63-H62-H61-H60</f>
        <v>0</v>
      </c>
      <c r="I59" s="4"/>
      <c r="J59" s="4">
        <f>COUNTIF(J7:J53,"&gt;=26.4")-J63-J62-J61-J60</f>
        <v>0</v>
      </c>
      <c r="K59" s="4"/>
      <c r="L59" s="4">
        <f>COUNTIF(L7:L53,"&gt;=26.4")-L63-L62-L61-L60</f>
        <v>0</v>
      </c>
      <c r="M59" s="4"/>
      <c r="N59" s="4">
        <f>COUNTIF(N7:N53,"&gt;=26.4")-N63-N62-N61-N60</f>
        <v>0</v>
      </c>
      <c r="O59" s="4"/>
      <c r="P59" s="4">
        <f>COUNTIF(P7:P53,"&gt;=16.5")-P63-P62-P61-P60</f>
        <v>0</v>
      </c>
      <c r="Q59" s="4"/>
      <c r="R59" s="4"/>
      <c r="S59" s="4">
        <f>COUNTIF(S7:S53,"&gt;=26.4")-S63-S62-S61-S60</f>
        <v>0</v>
      </c>
    </row>
    <row r="60" spans="1:22" s="24" customFormat="1" ht="16.5" customHeight="1">
      <c r="A60" s="172" t="s">
        <v>15</v>
      </c>
      <c r="B60" s="172"/>
      <c r="C60" s="62"/>
      <c r="D60" s="4">
        <f>COUNTIF(D7:D53,"&gt;=48")-D63-D62-D61</f>
        <v>0</v>
      </c>
      <c r="E60" s="4"/>
      <c r="F60" s="4">
        <f>COUNTIF(F7:F53,"&gt;=48")-F63-F62-F61</f>
        <v>0</v>
      </c>
      <c r="G60" s="4"/>
      <c r="H60" s="4">
        <f>COUNTIF(H7:H53,"&gt;=48")-H63-H62-H61</f>
        <v>0</v>
      </c>
      <c r="I60" s="4"/>
      <c r="J60" s="4">
        <f>COUNTIF(J7:J53,"&gt;=48")-J63-J62-J61</f>
        <v>0</v>
      </c>
      <c r="K60" s="4"/>
      <c r="L60" s="4">
        <f>COUNTIF(L7:L53,"&gt;=48")-L63-L62-L61</f>
        <v>0</v>
      </c>
      <c r="M60" s="4"/>
      <c r="N60" s="4">
        <f>COUNTIF(N7:N53,"&gt;=48")-N63-N62-N61</f>
        <v>0</v>
      </c>
      <c r="O60" s="4"/>
      <c r="P60" s="4">
        <f>COUNTIF(P7:P53,"&gt;=30")-P63-P62-P61</f>
        <v>0</v>
      </c>
      <c r="Q60" s="4"/>
      <c r="R60" s="4"/>
      <c r="S60" s="4">
        <f>COUNTIF(S7:S53,"&gt;=48")-S63-S62-S61</f>
        <v>0</v>
      </c>
    </row>
    <row r="61" spans="1:22" s="24" customFormat="1" ht="16.5" customHeight="1">
      <c r="A61" s="172" t="s">
        <v>16</v>
      </c>
      <c r="B61" s="172"/>
      <c r="C61" s="62"/>
      <c r="D61" s="4">
        <f>COUNTIF(D7:D53,"&gt;=60")-D63-D62</f>
        <v>0</v>
      </c>
      <c r="E61" s="4"/>
      <c r="F61" s="4">
        <f>COUNTIF(F7:F53,"&gt;=60")-F63-F62</f>
        <v>0</v>
      </c>
      <c r="G61" s="4"/>
      <c r="H61" s="4">
        <f>COUNTIF(H7:H53,"&gt;=60")-H63-H62</f>
        <v>0</v>
      </c>
      <c r="I61" s="4"/>
      <c r="J61" s="4">
        <f>COUNTIF(J7:J53,"&gt;=60")-J63-J62</f>
        <v>0</v>
      </c>
      <c r="K61" s="4"/>
      <c r="L61" s="4">
        <f>COUNTIF(L7:L53,"&gt;=60")-L63-L62</f>
        <v>0</v>
      </c>
      <c r="M61" s="4"/>
      <c r="N61" s="4">
        <f>COUNTIF(N7:N53,"&gt;=60")-N63-N62</f>
        <v>0</v>
      </c>
      <c r="O61" s="4"/>
      <c r="P61" s="4">
        <f>COUNTIF(P7:P53,"&gt;=37.5")-P63-P62</f>
        <v>0</v>
      </c>
      <c r="Q61" s="4"/>
      <c r="R61" s="4"/>
      <c r="S61" s="4">
        <f>COUNTIF(S7:S53,"&gt;=60")-S63-S62</f>
        <v>0</v>
      </c>
    </row>
    <row r="62" spans="1:22" s="24" customFormat="1" ht="16.5" customHeight="1">
      <c r="A62" s="172" t="s">
        <v>63</v>
      </c>
      <c r="B62" s="172"/>
      <c r="C62" s="62"/>
      <c r="D62" s="4">
        <f>COUNTIF(D7:D53,"&gt;=72")-D63</f>
        <v>0</v>
      </c>
      <c r="E62" s="3"/>
      <c r="F62" s="4">
        <f>COUNTIF(F7:F53,"&gt;=72")-F63</f>
        <v>0</v>
      </c>
      <c r="G62" s="3"/>
      <c r="H62" s="4">
        <f>COUNTIF(H7:H53,"&gt;=72")-H63</f>
        <v>0</v>
      </c>
      <c r="I62" s="3"/>
      <c r="J62" s="4">
        <f>COUNTIF(J7:J53,"&gt;=72")-J63</f>
        <v>0</v>
      </c>
      <c r="K62" s="3"/>
      <c r="L62" s="4">
        <f>COUNTIF(L7:L53,"&gt;=72")-L63</f>
        <v>0</v>
      </c>
      <c r="M62" s="3"/>
      <c r="N62" s="4">
        <f>COUNTIF(N7:N53,"&gt;=72")-N63</f>
        <v>0</v>
      </c>
      <c r="O62" s="3"/>
      <c r="P62" s="4">
        <f>COUNTIF(P7:P53,"&gt;=45")-P63</f>
        <v>0</v>
      </c>
      <c r="Q62" s="3"/>
      <c r="R62" s="3"/>
      <c r="S62" s="4">
        <f>COUNTIF(S7:S53,"&gt;=72")-S63</f>
        <v>0</v>
      </c>
    </row>
    <row r="63" spans="1:22" s="24" customFormat="1" ht="16.5" customHeight="1">
      <c r="A63" s="179" t="s">
        <v>64</v>
      </c>
      <c r="B63" s="172"/>
      <c r="C63" s="62"/>
      <c r="D63" s="3">
        <f>COUNTIF(D8:D53,"&gt;76")</f>
        <v>0</v>
      </c>
      <c r="E63" s="3"/>
      <c r="F63" s="3">
        <f>COUNTIF(F8:F53,"&gt;76")</f>
        <v>0</v>
      </c>
      <c r="G63" s="3"/>
      <c r="H63" s="3">
        <f>COUNTIF(H8:H53,"&gt;76")</f>
        <v>0</v>
      </c>
      <c r="I63" s="3"/>
      <c r="J63" s="3">
        <f>COUNTIF(J8:J53,"&gt;76")</f>
        <v>0</v>
      </c>
      <c r="K63" s="3"/>
      <c r="L63" s="3">
        <f>COUNTIF(L8:L53,"&gt;76")</f>
        <v>0</v>
      </c>
      <c r="M63" s="3"/>
      <c r="N63" s="3">
        <f>COUNTIF(N8:N53,"&gt;76")</f>
        <v>0</v>
      </c>
      <c r="O63" s="3"/>
      <c r="P63" s="3">
        <f>COUNTIF(P7:P53,"&gt;47.5")</f>
        <v>0</v>
      </c>
      <c r="Q63" s="3"/>
      <c r="R63" s="3"/>
      <c r="S63" s="3">
        <f>COUNTIF(S8:S53,"&gt;76")</f>
        <v>0</v>
      </c>
    </row>
    <row r="64" spans="1:22" s="24" customFormat="1" ht="16.5" customHeight="1">
      <c r="A64" s="172" t="s">
        <v>17</v>
      </c>
      <c r="B64" s="172"/>
      <c r="C64" s="62"/>
      <c r="D64" s="69">
        <f>SUM(D58:D63)</f>
        <v>0</v>
      </c>
      <c r="E64" s="69"/>
      <c r="F64" s="69">
        <f>SUM(F58:F63)</f>
        <v>0</v>
      </c>
      <c r="G64" s="69"/>
      <c r="H64" s="69">
        <f>SUM(H58:H63)</f>
        <v>0</v>
      </c>
      <c r="I64" s="69"/>
      <c r="J64" s="69">
        <f>SUM(J58:J63)</f>
        <v>0</v>
      </c>
      <c r="K64" s="69"/>
      <c r="L64" s="69">
        <f>SUM(L58:L63)</f>
        <v>0</v>
      </c>
      <c r="M64" s="69"/>
      <c r="N64" s="69">
        <f>SUM(N58:N63)</f>
        <v>0</v>
      </c>
      <c r="O64" s="69"/>
      <c r="P64" s="69">
        <f>SUM(P58:P63)</f>
        <v>0</v>
      </c>
      <c r="Q64" s="69"/>
      <c r="R64" s="69"/>
      <c r="S64" s="69">
        <f>SUM(S58:S63)</f>
        <v>0</v>
      </c>
    </row>
    <row r="65" spans="1:27" s="24" customFormat="1" ht="16.5" customHeight="1">
      <c r="A65" s="181">
        <v>0.4</v>
      </c>
      <c r="B65" s="182"/>
      <c r="C65" s="50"/>
      <c r="D65" s="4">
        <f>COUNTIF(D7:D42,"&lt;32")</f>
        <v>0</v>
      </c>
      <c r="E65" s="4"/>
      <c r="F65" s="4">
        <f>COUNTIF(F7:F42,"&lt;32")</f>
        <v>0</v>
      </c>
      <c r="G65" s="4"/>
      <c r="H65" s="4">
        <f>COUNTIF(H7:H42,"&lt;32")</f>
        <v>0</v>
      </c>
      <c r="I65" s="4"/>
      <c r="J65" s="4">
        <f>COUNTIF(J7:J42,"&lt;32")</f>
        <v>0</v>
      </c>
      <c r="K65" s="4"/>
      <c r="L65" s="4">
        <f>COUNTIF(L7:L42,"&lt;32")</f>
        <v>0</v>
      </c>
      <c r="M65" s="4"/>
      <c r="N65" s="4">
        <f>COUNTIF(N7:N42,"&lt;32")</f>
        <v>0</v>
      </c>
      <c r="O65" s="48"/>
      <c r="P65" s="4">
        <f>COUNTIF(P7:P42,"&lt;20")</f>
        <v>0</v>
      </c>
      <c r="Q65" s="48"/>
      <c r="R65" s="48"/>
      <c r="S65" s="49"/>
    </row>
    <row r="66" spans="1:27" s="24" customFormat="1" ht="16.5" customHeight="1">
      <c r="A66" s="183">
        <v>0.6</v>
      </c>
      <c r="B66" s="184"/>
      <c r="C66" s="50"/>
      <c r="D66" s="4">
        <f>COUNTIF(D7:D42,"&lt;48")</f>
        <v>0</v>
      </c>
      <c r="E66" s="4"/>
      <c r="F66" s="4">
        <f>COUNTIF(F7:F42,"&lt;48")</f>
        <v>0</v>
      </c>
      <c r="G66" s="4"/>
      <c r="H66" s="4">
        <f>COUNTIF(H7:H42,"&lt;48")</f>
        <v>0</v>
      </c>
      <c r="I66" s="4"/>
      <c r="J66" s="4">
        <f>COUNTIF(J7:J42,"&lt;48")</f>
        <v>0</v>
      </c>
      <c r="K66" s="4"/>
      <c r="L66" s="4">
        <f>COUNTIF(L7:L42,"&lt;48")</f>
        <v>0</v>
      </c>
      <c r="M66" s="4"/>
      <c r="N66" s="4">
        <f>COUNTIF(N7:N42,"&lt;48")</f>
        <v>0</v>
      </c>
      <c r="O66" s="48"/>
      <c r="P66" s="4">
        <f>COUNTIF(P7:P42,"&lt;30")</f>
        <v>0</v>
      </c>
      <c r="Q66" s="48"/>
      <c r="R66" s="48"/>
      <c r="S66" s="49"/>
    </row>
    <row r="67" spans="1:27" ht="12.75" customHeight="1">
      <c r="A67" s="180" t="s">
        <v>18</v>
      </c>
      <c r="B67" s="180"/>
      <c r="C67" s="65"/>
      <c r="D67" s="180" t="s">
        <v>19</v>
      </c>
      <c r="E67" s="180"/>
      <c r="F67" s="180" t="s">
        <v>24</v>
      </c>
      <c r="G67" s="180" t="s">
        <v>21</v>
      </c>
      <c r="H67" s="180"/>
      <c r="I67" s="177" t="s">
        <v>22</v>
      </c>
      <c r="J67" s="177"/>
      <c r="K67" s="13"/>
      <c r="L67" s="177" t="s">
        <v>12</v>
      </c>
      <c r="M67" s="178" t="s">
        <v>25</v>
      </c>
      <c r="N67" s="178" t="s">
        <v>14</v>
      </c>
      <c r="O67" s="178" t="s">
        <v>15</v>
      </c>
      <c r="P67" s="53"/>
      <c r="Q67" s="53"/>
      <c r="R67" s="178" t="s">
        <v>16</v>
      </c>
      <c r="S67" s="178" t="s">
        <v>26</v>
      </c>
      <c r="T67" s="178" t="s">
        <v>26</v>
      </c>
      <c r="U67" s="188" t="s">
        <v>23</v>
      </c>
    </row>
    <row r="68" spans="1:27" ht="17.25" customHeight="1">
      <c r="A68" s="180"/>
      <c r="B68" s="180"/>
      <c r="C68" s="65"/>
      <c r="D68" s="180"/>
      <c r="E68" s="180"/>
      <c r="F68" s="180"/>
      <c r="G68" s="180"/>
      <c r="H68" s="180"/>
      <c r="I68" s="177"/>
      <c r="J68" s="177"/>
      <c r="K68" s="13"/>
      <c r="L68" s="177"/>
      <c r="M68" s="178"/>
      <c r="N68" s="178"/>
      <c r="O68" s="178"/>
      <c r="P68" s="53"/>
      <c r="Q68" s="53"/>
      <c r="R68" s="178"/>
      <c r="S68" s="178"/>
      <c r="T68" s="178"/>
      <c r="U68" s="188"/>
    </row>
    <row r="69" spans="1:27" ht="18" customHeight="1">
      <c r="A69" s="185">
        <f>TITLE!A8</f>
        <v>0</v>
      </c>
      <c r="B69" s="186"/>
      <c r="C69" s="66"/>
      <c r="D69" s="187" t="str">
        <f>TITLE!B8</f>
        <v>TGT ENGLISH</v>
      </c>
      <c r="E69" s="187"/>
      <c r="F69" s="13" t="s">
        <v>3</v>
      </c>
      <c r="G69" s="13"/>
      <c r="H69" s="34">
        <f>D55</f>
        <v>0</v>
      </c>
      <c r="I69" s="13"/>
      <c r="J69" s="35" t="e">
        <f>D56</f>
        <v>#DIV/0!</v>
      </c>
      <c r="K69" s="13"/>
      <c r="L69" s="35" t="e">
        <f>D57</f>
        <v>#DIV/0!</v>
      </c>
      <c r="M69" s="13">
        <f>D58</f>
        <v>0</v>
      </c>
      <c r="N69" s="34">
        <f>D59</f>
        <v>0</v>
      </c>
      <c r="O69" s="34">
        <f>D59</f>
        <v>0</v>
      </c>
      <c r="P69" s="34"/>
      <c r="Q69" s="34"/>
      <c r="R69" s="36">
        <f>D61</f>
        <v>0</v>
      </c>
      <c r="S69" s="37">
        <f>D62</f>
        <v>0</v>
      </c>
      <c r="T69" s="37">
        <f>D63</f>
        <v>0</v>
      </c>
      <c r="U69" s="36">
        <f>D64</f>
        <v>0</v>
      </c>
    </row>
    <row r="70" spans="1:27" ht="18" customHeight="1">
      <c r="A70" s="185">
        <f>TITLE!A9</f>
        <v>0</v>
      </c>
      <c r="B70" s="186"/>
      <c r="C70" s="66"/>
      <c r="D70" s="187" t="str">
        <f>TITLE!B9</f>
        <v>TGT HINDI</v>
      </c>
      <c r="E70" s="187"/>
      <c r="F70" s="13" t="s">
        <v>2</v>
      </c>
      <c r="G70" s="13"/>
      <c r="H70" s="34">
        <f>F55</f>
        <v>0</v>
      </c>
      <c r="I70" s="13"/>
      <c r="J70" s="35" t="e">
        <f>F56</f>
        <v>#DIV/0!</v>
      </c>
      <c r="K70" s="13"/>
      <c r="L70" s="35" t="e">
        <f>F57</f>
        <v>#DIV/0!</v>
      </c>
      <c r="M70" s="13">
        <f>F58</f>
        <v>0</v>
      </c>
      <c r="N70" s="34">
        <f>F59</f>
        <v>0</v>
      </c>
      <c r="O70" s="34">
        <f>F60</f>
        <v>0</v>
      </c>
      <c r="P70" s="34"/>
      <c r="Q70" s="34"/>
      <c r="R70" s="36">
        <f>F61</f>
        <v>0</v>
      </c>
      <c r="S70" s="37">
        <f>F62</f>
        <v>0</v>
      </c>
      <c r="T70" s="37">
        <f>F63</f>
        <v>0</v>
      </c>
      <c r="U70" s="36">
        <f>F64</f>
        <v>0</v>
      </c>
    </row>
    <row r="71" spans="1:27" ht="18" customHeight="1">
      <c r="A71" s="185">
        <f>TITLE!A10</f>
        <v>0</v>
      </c>
      <c r="B71" s="186"/>
      <c r="C71" s="66"/>
      <c r="D71" s="187" t="str">
        <f>TITLE!B10</f>
        <v>TGT GUJARATI</v>
      </c>
      <c r="E71" s="187"/>
      <c r="F71" s="13" t="s">
        <v>4</v>
      </c>
      <c r="G71" s="13"/>
      <c r="H71" s="34">
        <f>H55</f>
        <v>0</v>
      </c>
      <c r="I71" s="13"/>
      <c r="J71" s="35" t="e">
        <f>H56</f>
        <v>#DIV/0!</v>
      </c>
      <c r="K71" s="13"/>
      <c r="L71" s="35" t="e">
        <f>H57</f>
        <v>#DIV/0!</v>
      </c>
      <c r="M71" s="13">
        <f>H58</f>
        <v>0</v>
      </c>
      <c r="N71" s="34">
        <f>H59</f>
        <v>0</v>
      </c>
      <c r="O71" s="34">
        <f>H60</f>
        <v>0</v>
      </c>
      <c r="P71" s="34"/>
      <c r="Q71" s="34"/>
      <c r="R71" s="36">
        <f>H61</f>
        <v>0</v>
      </c>
      <c r="S71" s="37">
        <f>H62</f>
        <v>0</v>
      </c>
      <c r="T71" s="37">
        <f>H63</f>
        <v>0</v>
      </c>
      <c r="U71" s="36">
        <f>H64</f>
        <v>0</v>
      </c>
    </row>
    <row r="72" spans="1:27" ht="18" customHeight="1">
      <c r="A72" s="185">
        <f>TITLE!A11</f>
        <v>0</v>
      </c>
      <c r="B72" s="186"/>
      <c r="C72" s="67"/>
      <c r="D72" s="187" t="str">
        <f>TITLE!B11</f>
        <v>TGT MATHS</v>
      </c>
      <c r="E72" s="187"/>
      <c r="F72" s="13" t="s">
        <v>10</v>
      </c>
      <c r="G72" s="13"/>
      <c r="H72" s="34">
        <f>J55</f>
        <v>0</v>
      </c>
      <c r="I72" s="13"/>
      <c r="J72" s="35" t="e">
        <f>J56</f>
        <v>#DIV/0!</v>
      </c>
      <c r="K72" s="13"/>
      <c r="L72" s="35" t="e">
        <f>J57</f>
        <v>#DIV/0!</v>
      </c>
      <c r="M72" s="13">
        <f>J58</f>
        <v>0</v>
      </c>
      <c r="N72" s="34">
        <f>J59</f>
        <v>0</v>
      </c>
      <c r="O72" s="34">
        <f>J60</f>
        <v>0</v>
      </c>
      <c r="P72" s="34"/>
      <c r="Q72" s="34"/>
      <c r="R72" s="36">
        <f>J61</f>
        <v>0</v>
      </c>
      <c r="S72" s="37">
        <f>J62</f>
        <v>0</v>
      </c>
      <c r="T72" s="37">
        <f>J63</f>
        <v>0</v>
      </c>
      <c r="U72" s="36">
        <f>J64</f>
        <v>0</v>
      </c>
    </row>
    <row r="73" spans="1:27" ht="18" customHeight="1">
      <c r="A73" s="185">
        <f>TITLE!A12</f>
        <v>0</v>
      </c>
      <c r="B73" s="186"/>
      <c r="C73" s="68"/>
      <c r="D73" s="187" t="str">
        <f>TITLE!B12</f>
        <v>PGT CHEMISTRY
PGT PHYSICS
PGT BIOLOGY</v>
      </c>
      <c r="E73" s="187"/>
      <c r="F73" s="13" t="s">
        <v>5</v>
      </c>
      <c r="G73" s="13"/>
      <c r="H73" s="34">
        <f>L55</f>
        <v>0</v>
      </c>
      <c r="I73" s="13"/>
      <c r="J73" s="35" t="e">
        <f>L56</f>
        <v>#DIV/0!</v>
      </c>
      <c r="K73" s="13"/>
      <c r="L73" s="35" t="e">
        <f>L57</f>
        <v>#DIV/0!</v>
      </c>
      <c r="M73" s="13">
        <f>L58</f>
        <v>0</v>
      </c>
      <c r="N73" s="34">
        <f>L59</f>
        <v>0</v>
      </c>
      <c r="O73" s="34">
        <f>L60</f>
        <v>0</v>
      </c>
      <c r="P73" s="34"/>
      <c r="Q73" s="34"/>
      <c r="R73" s="36">
        <f>L61</f>
        <v>0</v>
      </c>
      <c r="S73" s="37">
        <f>L62</f>
        <v>0</v>
      </c>
      <c r="T73" s="37">
        <f>L63</f>
        <v>0</v>
      </c>
      <c r="U73" s="36">
        <f>L64</f>
        <v>0</v>
      </c>
    </row>
    <row r="74" spans="1:27" ht="18" customHeight="1">
      <c r="A74" s="185">
        <f>TITLE!A13</f>
        <v>0</v>
      </c>
      <c r="B74" s="186"/>
      <c r="C74" s="67"/>
      <c r="D74" s="187" t="str">
        <f>TITLE!B13</f>
        <v>PGT GEOGRAPHY</v>
      </c>
      <c r="E74" s="187"/>
      <c r="F74" s="13" t="s">
        <v>6</v>
      </c>
      <c r="G74" s="13"/>
      <c r="H74" s="34">
        <f>N55</f>
        <v>0</v>
      </c>
      <c r="I74" s="13"/>
      <c r="J74" s="35" t="e">
        <f>N56</f>
        <v>#DIV/0!</v>
      </c>
      <c r="K74" s="13"/>
      <c r="L74" s="35" t="e">
        <f>N57</f>
        <v>#DIV/0!</v>
      </c>
      <c r="M74" s="13">
        <f>N58</f>
        <v>0</v>
      </c>
      <c r="N74" s="34">
        <f>N59</f>
        <v>0</v>
      </c>
      <c r="O74" s="34">
        <f>N60</f>
        <v>0</v>
      </c>
      <c r="P74" s="34"/>
      <c r="Q74" s="34"/>
      <c r="R74" s="36">
        <f>N61</f>
        <v>0</v>
      </c>
      <c r="S74" s="37">
        <f>N62</f>
        <v>0</v>
      </c>
      <c r="T74" s="37">
        <f>N63</f>
        <v>0</v>
      </c>
      <c r="U74" s="36">
        <f>N64</f>
        <v>0</v>
      </c>
    </row>
    <row r="77" spans="1:27" s="38" customFormat="1">
      <c r="B77" s="39" t="s">
        <v>27</v>
      </c>
      <c r="C77" s="39"/>
      <c r="D77" s="165" t="s">
        <v>28</v>
      </c>
      <c r="E77" s="165"/>
      <c r="F77" s="165"/>
      <c r="G77" s="39"/>
      <c r="H77" s="39"/>
      <c r="I77" s="39"/>
      <c r="J77" s="39"/>
      <c r="K77" s="39" t="s">
        <v>29</v>
      </c>
      <c r="L77" s="39"/>
      <c r="M77" s="39"/>
      <c r="N77" s="39"/>
      <c r="O77" s="39"/>
      <c r="P77" s="39"/>
      <c r="Q77" s="39"/>
      <c r="S77" s="38" t="s">
        <v>30</v>
      </c>
      <c r="AA77" s="38" t="s">
        <v>87</v>
      </c>
    </row>
  </sheetData>
  <mergeCells count="62">
    <mergeCell ref="A73:B73"/>
    <mergeCell ref="D73:E73"/>
    <mergeCell ref="A74:B74"/>
    <mergeCell ref="D74:E74"/>
    <mergeCell ref="D77:F77"/>
    <mergeCell ref="A70:B70"/>
    <mergeCell ref="D70:E70"/>
    <mergeCell ref="A71:B71"/>
    <mergeCell ref="D71:E71"/>
    <mergeCell ref="A72:B72"/>
    <mergeCell ref="D72:E72"/>
    <mergeCell ref="O67:O68"/>
    <mergeCell ref="R67:R68"/>
    <mergeCell ref="S67:S68"/>
    <mergeCell ref="T67:T68"/>
    <mergeCell ref="U67:U68"/>
    <mergeCell ref="A69:B69"/>
    <mergeCell ref="D69:E69"/>
    <mergeCell ref="F67:F68"/>
    <mergeCell ref="G67:H68"/>
    <mergeCell ref="I67:J68"/>
    <mergeCell ref="L67:L68"/>
    <mergeCell ref="M67:M68"/>
    <mergeCell ref="N67:N68"/>
    <mergeCell ref="A61:B61"/>
    <mergeCell ref="A62:B62"/>
    <mergeCell ref="A63:B63"/>
    <mergeCell ref="A64:B64"/>
    <mergeCell ref="A67:B68"/>
    <mergeCell ref="D67:E68"/>
    <mergeCell ref="A65:B65"/>
    <mergeCell ref="A66:B66"/>
    <mergeCell ref="A60:B60"/>
    <mergeCell ref="L5:M5"/>
    <mergeCell ref="N5:O5"/>
    <mergeCell ref="T5:T6"/>
    <mergeCell ref="U5:U6"/>
    <mergeCell ref="D54:E54"/>
    <mergeCell ref="F54:G54"/>
    <mergeCell ref="H54:I54"/>
    <mergeCell ref="J54:K54"/>
    <mergeCell ref="L54:M54"/>
    <mergeCell ref="N54:O54"/>
    <mergeCell ref="A55:B55"/>
    <mergeCell ref="A56:B56"/>
    <mergeCell ref="A57:B57"/>
    <mergeCell ref="A58:B58"/>
    <mergeCell ref="A59:B59"/>
    <mergeCell ref="P54:Q54"/>
    <mergeCell ref="A1:U1"/>
    <mergeCell ref="A2:U2"/>
    <mergeCell ref="A3:U3"/>
    <mergeCell ref="A4:U4"/>
    <mergeCell ref="A5:A6"/>
    <mergeCell ref="B5:B6"/>
    <mergeCell ref="D5:E5"/>
    <mergeCell ref="F5:G5"/>
    <mergeCell ref="H5:I5"/>
    <mergeCell ref="J5:K5"/>
    <mergeCell ref="S5:S6"/>
    <mergeCell ref="P5:Q5"/>
    <mergeCell ref="C5:C6"/>
  </mergeCells>
  <pageMargins left="0.70866141732283505" right="0.35433070866141703" top="0.43307086614173201" bottom="0.43307086614173201" header="0.31496062992126" footer="0.31496062992126"/>
  <pageSetup paperSize="9" scale="64" orientation="portrait" verticalDpi="1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9"/>
  <sheetViews>
    <sheetView zoomScaleNormal="100" zoomScaleSheetLayoutView="115" workbookViewId="0">
      <selection activeCell="B4" sqref="B4:B5"/>
    </sheetView>
  </sheetViews>
  <sheetFormatPr defaultRowHeight="15"/>
  <cols>
    <col min="1" max="1" width="3.7109375" bestFit="1" customWidth="1"/>
    <col min="2" max="2" width="6.5703125" bestFit="1" customWidth="1"/>
    <col min="3" max="3" width="16.5703125" customWidth="1"/>
    <col min="4" max="4" width="5.28515625" bestFit="1" customWidth="1"/>
    <col min="5" max="5" width="8.7109375" customWidth="1"/>
    <col min="7" max="7" width="5.85546875" bestFit="1" customWidth="1"/>
    <col min="8" max="8" width="4.85546875" bestFit="1" customWidth="1"/>
    <col min="9" max="9" width="9" customWidth="1"/>
    <col min="10" max="10" width="6" bestFit="1" customWidth="1"/>
    <col min="11" max="14" width="6.85546875" bestFit="1" customWidth="1"/>
    <col min="15" max="15" width="5.85546875" bestFit="1" customWidth="1"/>
    <col min="16" max="16" width="7.85546875" customWidth="1"/>
    <col min="17" max="17" width="9" customWidth="1"/>
    <col min="18" max="18" width="17" customWidth="1"/>
    <col min="19" max="19" width="15.42578125" customWidth="1"/>
  </cols>
  <sheetData>
    <row r="1" spans="1:20">
      <c r="A1" s="190" t="str">
        <f>TITLE!B1</f>
        <v>JAWAHAR NAVODAYA VIDYALAYA, SCHOOL __________ NAME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</row>
    <row r="2" spans="1:20">
      <c r="A2" s="190" t="str">
        <f>TITLE!B2</f>
        <v>CONSOLIDATED RESULT 2025-26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</row>
    <row r="3" spans="1:20">
      <c r="A3" s="190" t="str">
        <f>TITLE!B3:B3</f>
        <v>PRE-BOARD-2 RESULT-DECEMBER-2025-26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</row>
    <row r="4" spans="1:20">
      <c r="A4" s="192" t="s">
        <v>31</v>
      </c>
      <c r="B4" s="193" t="s">
        <v>32</v>
      </c>
      <c r="C4" s="194" t="s">
        <v>33</v>
      </c>
      <c r="D4" s="191" t="s">
        <v>88</v>
      </c>
      <c r="E4" s="191" t="s">
        <v>43</v>
      </c>
      <c r="F4" s="192" t="s">
        <v>34</v>
      </c>
      <c r="G4" s="192" t="s">
        <v>73</v>
      </c>
      <c r="H4" s="192" t="s">
        <v>74</v>
      </c>
      <c r="I4" s="192" t="s">
        <v>12</v>
      </c>
      <c r="J4" s="193" t="s">
        <v>35</v>
      </c>
      <c r="K4" s="193"/>
      <c r="L4" s="193"/>
      <c r="M4" s="193"/>
      <c r="N4" s="193"/>
      <c r="O4" s="20"/>
      <c r="P4" s="192" t="s">
        <v>67</v>
      </c>
      <c r="Q4" s="197" t="s">
        <v>36</v>
      </c>
      <c r="R4" s="193" t="s">
        <v>18</v>
      </c>
      <c r="S4" s="193" t="s">
        <v>19</v>
      </c>
      <c r="T4" s="192" t="s">
        <v>37</v>
      </c>
    </row>
    <row r="5" spans="1:20" ht="24">
      <c r="A5" s="192"/>
      <c r="B5" s="193"/>
      <c r="C5" s="194"/>
      <c r="D5" s="191"/>
      <c r="E5" s="191"/>
      <c r="F5" s="192"/>
      <c r="G5" s="192"/>
      <c r="H5" s="192"/>
      <c r="I5" s="192"/>
      <c r="J5" s="19" t="s">
        <v>38</v>
      </c>
      <c r="K5" s="20" t="s">
        <v>14</v>
      </c>
      <c r="L5" s="20" t="s">
        <v>15</v>
      </c>
      <c r="M5" s="20" t="s">
        <v>16</v>
      </c>
      <c r="N5" s="19" t="s">
        <v>63</v>
      </c>
      <c r="O5" s="19" t="s">
        <v>65</v>
      </c>
      <c r="P5" s="192"/>
      <c r="Q5" s="197"/>
      <c r="R5" s="193"/>
      <c r="S5" s="193"/>
      <c r="T5" s="192"/>
    </row>
    <row r="6" spans="1:20">
      <c r="A6" s="189">
        <v>5</v>
      </c>
      <c r="B6" s="189">
        <v>10</v>
      </c>
      <c r="C6" s="14" t="s">
        <v>39</v>
      </c>
      <c r="D6" s="14">
        <v>77</v>
      </c>
      <c r="E6" s="15">
        <f>'10A'!D64+'10B'!D64</f>
        <v>0</v>
      </c>
      <c r="F6" s="15">
        <f>'10A'!D64+'10B'!D64</f>
        <v>0</v>
      </c>
      <c r="G6" s="15">
        <f t="shared" ref="G6:G11" si="0">E6-H6</f>
        <v>0</v>
      </c>
      <c r="H6" s="15">
        <f>J6</f>
        <v>0</v>
      </c>
      <c r="I6" s="16" t="e">
        <f>('10A'!D57+'10B'!D57)/2</f>
        <v>#DIV/0!</v>
      </c>
      <c r="J6" s="17">
        <f>'10A'!D58+'10B'!D58</f>
        <v>0</v>
      </c>
      <c r="K6" s="15">
        <f>'10A'!D59+'10B'!D59</f>
        <v>0</v>
      </c>
      <c r="L6" s="15">
        <f>'10A'!D60+'10B'!D60</f>
        <v>0</v>
      </c>
      <c r="M6" s="15">
        <f>'10A'!D61+'10B'!D61</f>
        <v>0</v>
      </c>
      <c r="N6" s="15">
        <f>'10A'!D62+'10B'!D62</f>
        <v>0</v>
      </c>
      <c r="O6" s="15">
        <f>'10A'!D63+'10B'!D63</f>
        <v>0</v>
      </c>
      <c r="P6" s="15">
        <f>'10A'!D55+'10B'!D55</f>
        <v>0</v>
      </c>
      <c r="Q6" s="16" t="e">
        <f>('10A'!D56+'10B'!D56)/2</f>
        <v>#DIV/0!</v>
      </c>
      <c r="R6" s="7">
        <f>TITLE!A8</f>
        <v>0</v>
      </c>
      <c r="S6" s="7" t="str">
        <f>TITLE!B8</f>
        <v>TGT ENGLISH</v>
      </c>
      <c r="T6" s="7" t="s">
        <v>53</v>
      </c>
    </row>
    <row r="7" spans="1:20">
      <c r="A7" s="189"/>
      <c r="B7" s="189"/>
      <c r="C7" s="14" t="s">
        <v>2</v>
      </c>
      <c r="D7" s="14">
        <v>25</v>
      </c>
      <c r="E7" s="15">
        <f>'10A'!F64+'10B'!F64</f>
        <v>0</v>
      </c>
      <c r="F7" s="15">
        <f>'10A'!F64+'10B'!F64</f>
        <v>0</v>
      </c>
      <c r="G7" s="15">
        <f t="shared" si="0"/>
        <v>0</v>
      </c>
      <c r="H7" s="15">
        <f t="shared" ref="H7:H10" si="1">J7</f>
        <v>0</v>
      </c>
      <c r="I7" s="16" t="e">
        <f>'10B'!F57</f>
        <v>#DIV/0!</v>
      </c>
      <c r="J7" s="17">
        <f>'10A'!F58+'10B'!F58</f>
        <v>0</v>
      </c>
      <c r="K7" s="15">
        <f>'10A'!F59+'10B'!F59</f>
        <v>0</v>
      </c>
      <c r="L7" s="15">
        <f>'10A'!F60+'10B'!F60</f>
        <v>0</v>
      </c>
      <c r="M7" s="15">
        <f>'10A'!F61+'10B'!F61</f>
        <v>0</v>
      </c>
      <c r="N7" s="15">
        <f>'10A'!F62+'10B'!F62</f>
        <v>0</v>
      </c>
      <c r="O7" s="17">
        <f>'10A'!F63+'10B'!F63</f>
        <v>0</v>
      </c>
      <c r="P7" s="15">
        <f>'10A'!F55+'10B'!F55</f>
        <v>0</v>
      </c>
      <c r="Q7" s="16" t="e">
        <f>('10A'!F56+'10B'!F56)/2</f>
        <v>#DIV/0!</v>
      </c>
      <c r="R7" s="7">
        <f>TITLE!A9</f>
        <v>0</v>
      </c>
      <c r="S7" s="7" t="str">
        <f>TITLE!B9</f>
        <v>TGT HINDI</v>
      </c>
      <c r="T7" s="7" t="s">
        <v>53</v>
      </c>
    </row>
    <row r="8" spans="1:20">
      <c r="A8" s="189"/>
      <c r="B8" s="189"/>
      <c r="C8" s="14" t="s">
        <v>40</v>
      </c>
      <c r="D8" s="14">
        <v>77</v>
      </c>
      <c r="E8" s="15">
        <f>'10A'!J64+'10B'!J64</f>
        <v>0</v>
      </c>
      <c r="F8" s="15">
        <f>'10A'!J64+'10B'!J64</f>
        <v>0</v>
      </c>
      <c r="G8" s="15">
        <f t="shared" si="0"/>
        <v>0</v>
      </c>
      <c r="H8" s="15">
        <f t="shared" si="1"/>
        <v>0</v>
      </c>
      <c r="I8" s="16" t="e">
        <f>('10A'!J57+'10B'!J57)/2</f>
        <v>#DIV/0!</v>
      </c>
      <c r="J8" s="18">
        <f>'10A'!J58+'10B'!J58</f>
        <v>0</v>
      </c>
      <c r="K8" s="15">
        <f>'10A'!J59+'10B'!J59</f>
        <v>0</v>
      </c>
      <c r="L8" s="15">
        <f>'10A'!J60+'10B'!J60</f>
        <v>0</v>
      </c>
      <c r="M8" s="15">
        <f>'10A'!J61+'10B'!J61</f>
        <v>0</v>
      </c>
      <c r="N8" s="15">
        <f>'10A'!J62+'10B'!J62</f>
        <v>0</v>
      </c>
      <c r="O8" s="17">
        <f>'10A'!J63+'10B'!J63</f>
        <v>0</v>
      </c>
      <c r="P8" s="15">
        <f>'10A'!J55+'10B'!J55</f>
        <v>0</v>
      </c>
      <c r="Q8" s="16" t="e">
        <f>('10A'!J56+'10B'!J56)/2</f>
        <v>#DIV/0!</v>
      </c>
      <c r="R8" s="7">
        <f>TITLE!A11</f>
        <v>0</v>
      </c>
      <c r="S8" s="7" t="str">
        <f>TITLE!B11</f>
        <v>TGT MATHS</v>
      </c>
      <c r="T8" s="7" t="s">
        <v>79</v>
      </c>
    </row>
    <row r="9" spans="1:20">
      <c r="A9" s="189"/>
      <c r="B9" s="189"/>
      <c r="C9" s="14" t="s">
        <v>41</v>
      </c>
      <c r="D9" s="14">
        <v>52</v>
      </c>
      <c r="E9" s="15">
        <f>'10A'!H64+'10B'!H64</f>
        <v>0</v>
      </c>
      <c r="F9" s="15">
        <f>'10A'!H64+'10B'!H64</f>
        <v>0</v>
      </c>
      <c r="G9" s="15">
        <f t="shared" si="0"/>
        <v>0</v>
      </c>
      <c r="H9" s="15">
        <f t="shared" si="1"/>
        <v>0</v>
      </c>
      <c r="I9" s="16" t="e">
        <f>('10A'!H57+'10B'!H57)/2</f>
        <v>#DIV/0!</v>
      </c>
      <c r="J9" s="15">
        <f>'10A'!H58+'10B'!H58</f>
        <v>0</v>
      </c>
      <c r="K9" s="15">
        <f>'10A'!H59+'10B'!H59</f>
        <v>0</v>
      </c>
      <c r="L9" s="15">
        <f>'10A'!H60+'10B'!H60</f>
        <v>0</v>
      </c>
      <c r="M9" s="15">
        <f>'10A'!H61+'10B'!H61</f>
        <v>0</v>
      </c>
      <c r="N9" s="15">
        <f>'10A'!H62+'10B'!H62</f>
        <v>0</v>
      </c>
      <c r="O9" s="15">
        <f>'10A'!H63+'10B'!H63</f>
        <v>0</v>
      </c>
      <c r="P9" s="15">
        <f>'10A'!H55+'10B'!H55</f>
        <v>0</v>
      </c>
      <c r="Q9" s="16" t="e">
        <f>('10A'!H56+'10B'!H56)/2</f>
        <v>#DIV/0!</v>
      </c>
      <c r="R9" s="7">
        <f>TITLE!A10</f>
        <v>0</v>
      </c>
      <c r="S9" s="7" t="str">
        <f>TITLE!B10</f>
        <v>TGT GUJARATI</v>
      </c>
      <c r="T9" s="7" t="s">
        <v>53</v>
      </c>
    </row>
    <row r="10" spans="1:20" ht="44.25" customHeight="1">
      <c r="A10" s="189"/>
      <c r="B10" s="189"/>
      <c r="C10" s="14" t="s">
        <v>42</v>
      </c>
      <c r="D10" s="14">
        <v>77</v>
      </c>
      <c r="E10" s="15">
        <f>'10A'!L64+'10B'!L64</f>
        <v>0</v>
      </c>
      <c r="F10" s="15">
        <f>'10A'!L64+'10B'!L64</f>
        <v>0</v>
      </c>
      <c r="G10" s="15">
        <f t="shared" si="0"/>
        <v>0</v>
      </c>
      <c r="H10" s="15">
        <f t="shared" si="1"/>
        <v>0</v>
      </c>
      <c r="I10" s="16" t="e">
        <f>('10A'!L57+'10B'!L57)/2</f>
        <v>#DIV/0!</v>
      </c>
      <c r="J10" s="15">
        <f>'10A'!L58+'10B'!L58</f>
        <v>0</v>
      </c>
      <c r="K10" s="15">
        <f>'10A'!L59+'10B'!L59</f>
        <v>0</v>
      </c>
      <c r="L10" s="15">
        <f>'10A'!L60+'10B'!L60</f>
        <v>0</v>
      </c>
      <c r="M10" s="15">
        <f>'10A'!L61+'10B'!L61</f>
        <v>0</v>
      </c>
      <c r="N10" s="15">
        <f>'10A'!L62+'10B'!L62</f>
        <v>0</v>
      </c>
      <c r="O10" s="17">
        <f>'10A'!L63+'10B'!L63</f>
        <v>0</v>
      </c>
      <c r="P10" s="15">
        <f>'10A'!L55+'10B'!L55</f>
        <v>0</v>
      </c>
      <c r="Q10" s="16" t="e">
        <f>('10A'!L56+'10B'!L56)/2</f>
        <v>#DIV/0!</v>
      </c>
      <c r="R10" s="7">
        <f>TITLE!A12</f>
        <v>0</v>
      </c>
      <c r="S10" s="7" t="str">
        <f>TITLE!B12</f>
        <v>PGT CHEMISTRY
PGT PHYSICS
PGT BIOLOGY</v>
      </c>
      <c r="T10" s="7" t="s">
        <v>76</v>
      </c>
    </row>
    <row r="11" spans="1:20">
      <c r="A11" s="189"/>
      <c r="B11" s="189"/>
      <c r="C11" s="14" t="s">
        <v>48</v>
      </c>
      <c r="D11" s="14">
        <v>77</v>
      </c>
      <c r="E11" s="15">
        <f>'10A'!N64+'10B'!N64</f>
        <v>0</v>
      </c>
      <c r="F11" s="25">
        <f>'10A'!N64+'10B'!N64</f>
        <v>0</v>
      </c>
      <c r="G11" s="15">
        <f t="shared" si="0"/>
        <v>0</v>
      </c>
      <c r="H11" s="15">
        <f>J11</f>
        <v>0</v>
      </c>
      <c r="I11" s="16" t="e">
        <f>('10A'!N57+'10B'!N57)/2</f>
        <v>#DIV/0!</v>
      </c>
      <c r="J11" s="6">
        <f>'10A'!N58+'10B'!N58</f>
        <v>0</v>
      </c>
      <c r="K11" s="25">
        <f>'10A'!N59+'10B'!N59</f>
        <v>0</v>
      </c>
      <c r="L11" s="25">
        <f>'10A'!N60+'10B'!N60</f>
        <v>0</v>
      </c>
      <c r="M11" s="25">
        <f>'10A'!N61+'10B'!N61</f>
        <v>0</v>
      </c>
      <c r="N11" s="25">
        <f>'10A'!N62+'10B'!N62</f>
        <v>0</v>
      </c>
      <c r="O11" s="25">
        <f>'10A'!N63+'10B'!N63</f>
        <v>0</v>
      </c>
      <c r="P11" s="25">
        <f>'10A'!N55+'10B'!N55</f>
        <v>0</v>
      </c>
      <c r="Q11" s="16" t="e">
        <f>('10A'!N56+'10B'!N56)/2</f>
        <v>#DIV/0!</v>
      </c>
      <c r="R11" s="7">
        <f>TITLE!A13</f>
        <v>0</v>
      </c>
      <c r="S11" s="7" t="s">
        <v>71</v>
      </c>
      <c r="T11" s="7" t="s">
        <v>72</v>
      </c>
    </row>
    <row r="12" spans="1:20" s="61" customFormat="1" ht="27.75" customHeight="1">
      <c r="A12" s="189"/>
      <c r="B12" s="189"/>
      <c r="C12" s="56" t="s">
        <v>77</v>
      </c>
      <c r="D12" s="56">
        <v>76</v>
      </c>
      <c r="E12" s="57">
        <f>'10A'!P64+'10B'!P64</f>
        <v>0</v>
      </c>
      <c r="F12" s="57">
        <f>'10A'!P64+'10B'!P64</f>
        <v>0</v>
      </c>
      <c r="G12" s="57">
        <f>E11-H11</f>
        <v>0</v>
      </c>
      <c r="H12" s="58">
        <f>J12</f>
        <v>0</v>
      </c>
      <c r="I12" s="58" t="e">
        <f>('10A'!P57+'10B'!P57)/2</f>
        <v>#DIV/0!</v>
      </c>
      <c r="J12" s="58">
        <f>'10A'!P58+'10B'!P58</f>
        <v>0</v>
      </c>
      <c r="K12" s="57">
        <f>'10A'!P59+'10B'!P59</f>
        <v>0</v>
      </c>
      <c r="L12" s="57">
        <f>'10A'!P60+'10B'!P60</f>
        <v>0</v>
      </c>
      <c r="M12" s="57">
        <f>'10A'!P61+'10B'!P61</f>
        <v>0</v>
      </c>
      <c r="N12" s="57">
        <f>'10A'!P62+'10B'!P62</f>
        <v>0</v>
      </c>
      <c r="O12" s="57">
        <f>'10A'!P63+'10B'!P63</f>
        <v>0</v>
      </c>
      <c r="P12" s="57">
        <f>'10A'!P55+'10B'!P55</f>
        <v>0</v>
      </c>
      <c r="Q12" s="59" t="e">
        <f>('10A'!P56+'10B'!P56)/2</f>
        <v>#DIV/0!</v>
      </c>
      <c r="R12" s="60">
        <f>TITLE!A14</f>
        <v>0</v>
      </c>
      <c r="S12" s="60" t="str">
        <f>TITLE!B14</f>
        <v>PET-M/ PET-F</v>
      </c>
      <c r="T12" s="60" t="s">
        <v>78</v>
      </c>
    </row>
    <row r="14" spans="1:20">
      <c r="E14" s="70" t="s">
        <v>39</v>
      </c>
      <c r="F14" s="71" t="s">
        <v>4</v>
      </c>
      <c r="G14" s="71" t="s">
        <v>10</v>
      </c>
      <c r="H14" s="71" t="s">
        <v>5</v>
      </c>
      <c r="I14" s="71" t="s">
        <v>6</v>
      </c>
      <c r="J14" s="72"/>
      <c r="K14" s="73"/>
      <c r="L14" s="72"/>
      <c r="M14" s="74"/>
      <c r="N14" s="72"/>
      <c r="O14" s="72"/>
      <c r="P14" s="72"/>
      <c r="Q14" s="72"/>
      <c r="R14" s="72"/>
      <c r="S14" s="72"/>
      <c r="T14" s="72"/>
    </row>
    <row r="15" spans="1:20">
      <c r="C15" s="195">
        <v>0.4</v>
      </c>
      <c r="D15" s="196"/>
      <c r="E15" s="75">
        <f>'10A'!D65+'10B'!D65</f>
        <v>0</v>
      </c>
      <c r="F15" s="75">
        <f>'10A'!H65+'10B'!H65</f>
        <v>0</v>
      </c>
      <c r="G15" s="75">
        <f>'10A'!J65+'10B'!J65</f>
        <v>0</v>
      </c>
      <c r="H15" s="75">
        <f>'10A'!L65+'10B'!L65</f>
        <v>0</v>
      </c>
      <c r="I15" s="75">
        <f>'10A'!N65+'10B'!N65</f>
        <v>0</v>
      </c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</row>
    <row r="16" spans="1:20">
      <c r="C16" s="195">
        <v>0.6</v>
      </c>
      <c r="D16" s="196"/>
      <c r="E16" s="75">
        <f>'10A'!D66+'10B'!D66</f>
        <v>0</v>
      </c>
      <c r="F16" s="75">
        <f>'10A'!H66+'10B'!H66</f>
        <v>0</v>
      </c>
      <c r="G16" s="75">
        <f>'10A'!J66+'10B'!J66</f>
        <v>0</v>
      </c>
      <c r="H16" s="75">
        <f>'10A'!L66+'10B'!L66</f>
        <v>0</v>
      </c>
      <c r="I16" s="75">
        <f>'10A'!N66+'10B'!N66</f>
        <v>0</v>
      </c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</row>
    <row r="19" spans="3:18" s="55" customFormat="1">
      <c r="C19" s="54" t="s">
        <v>68</v>
      </c>
      <c r="D19" s="54"/>
      <c r="L19" s="55" t="s">
        <v>70</v>
      </c>
      <c r="R19" s="55" t="s">
        <v>69</v>
      </c>
    </row>
  </sheetData>
  <protectedRanges>
    <protectedRange sqref="S6:T9" name="Range1"/>
    <protectedRange sqref="R7" name="Range1_1"/>
  </protectedRanges>
  <mergeCells count="22">
    <mergeCell ref="C15:D15"/>
    <mergeCell ref="C16:D16"/>
    <mergeCell ref="D4:D5"/>
    <mergeCell ref="R4:R5"/>
    <mergeCell ref="Q4:Q5"/>
    <mergeCell ref="P4:P5"/>
    <mergeCell ref="G4:G5"/>
    <mergeCell ref="H4:H5"/>
    <mergeCell ref="B6:B12"/>
    <mergeCell ref="A6:A12"/>
    <mergeCell ref="A1:T1"/>
    <mergeCell ref="A2:T2"/>
    <mergeCell ref="A3:T3"/>
    <mergeCell ref="E4:E5"/>
    <mergeCell ref="I4:I5"/>
    <mergeCell ref="B4:B5"/>
    <mergeCell ref="A4:A5"/>
    <mergeCell ref="F4:F5"/>
    <mergeCell ref="C4:C5"/>
    <mergeCell ref="J4:N4"/>
    <mergeCell ref="S4:S5"/>
    <mergeCell ref="T4:T5"/>
  </mergeCells>
  <pageMargins left="0.64" right="0.4" top="0.46" bottom="0.48" header="0.3" footer="0.3"/>
  <pageSetup paperSize="9" scale="81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R7"/>
  <sheetViews>
    <sheetView view="pageBreakPreview" zoomScale="115" zoomScaleSheetLayoutView="115" workbookViewId="0">
      <selection activeCell="B4" sqref="B4:B5"/>
    </sheetView>
  </sheetViews>
  <sheetFormatPr defaultColWidth="9.140625" defaultRowHeight="15"/>
  <cols>
    <col min="2" max="2" width="7.28515625" customWidth="1"/>
    <col min="3" max="3" width="10.85546875" customWidth="1"/>
    <col min="4" max="4" width="16.5703125" customWidth="1"/>
    <col min="5" max="5" width="8.7109375" customWidth="1"/>
    <col min="7" max="12" width="11.42578125" customWidth="1"/>
    <col min="13" max="15" width="12" customWidth="1"/>
    <col min="16" max="16" width="17" customWidth="1"/>
    <col min="17" max="17" width="15.42578125" customWidth="1"/>
  </cols>
  <sheetData>
    <row r="2" spans="1:18">
      <c r="A2" s="190" t="str">
        <f>TITLE!B2</f>
        <v>CONSOLIDATED RESULT 2025-26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</row>
    <row r="3" spans="1:18">
      <c r="A3" s="190" t="str">
        <f>TITLE!B3</f>
        <v>PRE-BOARD-2 RESULT-DECEMBER-2025-26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</row>
    <row r="4" spans="1:18" ht="18.75" customHeight="1">
      <c r="B4" s="200" t="s">
        <v>54</v>
      </c>
      <c r="C4" s="200" t="s">
        <v>55</v>
      </c>
      <c r="D4" s="200" t="s">
        <v>56</v>
      </c>
      <c r="E4" s="200" t="s">
        <v>44</v>
      </c>
      <c r="F4" s="200" t="s">
        <v>45</v>
      </c>
      <c r="G4" s="198" t="s">
        <v>35</v>
      </c>
      <c r="H4" s="199"/>
      <c r="I4" s="199"/>
      <c r="J4" s="199"/>
      <c r="K4" s="199"/>
      <c r="L4" s="199"/>
      <c r="M4" s="199"/>
      <c r="N4" s="199"/>
      <c r="O4" s="8"/>
      <c r="P4" s="8"/>
      <c r="Q4" s="8"/>
      <c r="R4" s="8"/>
    </row>
    <row r="5" spans="1:18" ht="60">
      <c r="B5" s="201"/>
      <c r="C5" s="201"/>
      <c r="D5" s="201"/>
      <c r="E5" s="201"/>
      <c r="F5" s="198"/>
      <c r="G5" s="9" t="s">
        <v>57</v>
      </c>
      <c r="H5" s="9" t="s">
        <v>58</v>
      </c>
      <c r="I5" s="9" t="s">
        <v>62</v>
      </c>
      <c r="J5" s="9" t="s">
        <v>59</v>
      </c>
      <c r="K5" s="9" t="s">
        <v>63</v>
      </c>
      <c r="L5" s="9" t="s">
        <v>66</v>
      </c>
      <c r="M5" s="10" t="s">
        <v>60</v>
      </c>
      <c r="N5" s="9" t="s">
        <v>61</v>
      </c>
      <c r="O5" s="8"/>
      <c r="P5" s="8"/>
      <c r="Q5" s="8"/>
      <c r="R5" s="8"/>
    </row>
    <row r="6" spans="1:18" ht="24.75" customHeight="1">
      <c r="B6" s="26">
        <v>10</v>
      </c>
      <c r="C6" s="11" t="e">
        <f>('10A'!S57+'10B'!S57)/2</f>
        <v>#DIV/0!</v>
      </c>
      <c r="D6" s="12">
        <f>'10A'!S64+'10B'!S64</f>
        <v>0</v>
      </c>
      <c r="E6" s="12">
        <f>D6-G6</f>
        <v>0</v>
      </c>
      <c r="F6" s="12">
        <f>G6</f>
        <v>0</v>
      </c>
      <c r="G6" s="12">
        <f>'10A'!S58+'10B'!S58</f>
        <v>0</v>
      </c>
      <c r="H6" s="12">
        <f>'10A'!S59+'10B'!S59</f>
        <v>0</v>
      </c>
      <c r="I6" s="12">
        <f>'10A'!S60+'10B'!S60</f>
        <v>0</v>
      </c>
      <c r="J6" s="12">
        <f>'10A'!S61+'10B'!S61</f>
        <v>0</v>
      </c>
      <c r="K6" s="12">
        <f>'10A'!S62+'10B'!S62</f>
        <v>0</v>
      </c>
      <c r="L6" s="12">
        <f>'10A'!S63+'10B'!S63</f>
        <v>0</v>
      </c>
      <c r="M6" s="12">
        <f>'10A'!S55+'10B'!S55</f>
        <v>0</v>
      </c>
      <c r="N6" s="11" t="e">
        <f>('10A'!S56+'10B'!S56)/2</f>
        <v>#DIV/0!</v>
      </c>
    </row>
    <row r="7" spans="1:18" ht="39" customHeight="1"/>
  </sheetData>
  <mergeCells count="8">
    <mergeCell ref="A2:O2"/>
    <mergeCell ref="A3:O3"/>
    <mergeCell ref="G4:N4"/>
    <mergeCell ref="D4:D5"/>
    <mergeCell ref="E4:E5"/>
    <mergeCell ref="F4:F5"/>
    <mergeCell ref="B4:B5"/>
    <mergeCell ref="C4:C5"/>
  </mergeCells>
  <pageMargins left="0.64" right="0.4" top="0.46" bottom="0.48" header="0.3" footer="0.3"/>
  <pageSetup paperSize="9" scale="81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TITLE</vt:lpstr>
      <vt:lpstr>STUDENT NAMES</vt:lpstr>
      <vt:lpstr>10A</vt:lpstr>
      <vt:lpstr>10B</vt:lpstr>
      <vt:lpstr>CONS</vt:lpstr>
      <vt:lpstr>CLASSWISE</vt:lpstr>
      <vt:lpstr>'10A'!Print_Area</vt:lpstr>
      <vt:lpstr>'10B'!Print_Area</vt:lpstr>
      <vt:lpstr>CLASSWISE!Print_Area</vt:lpstr>
      <vt:lpstr>CONS!Print_Area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fcsa</dc:creator>
  <cp:lastModifiedBy>VIJAY</cp:lastModifiedBy>
  <cp:lastPrinted>2024-12-31T06:43:28Z</cp:lastPrinted>
  <dcterms:created xsi:type="dcterms:W3CDTF">2018-12-24T04:20:23Z</dcterms:created>
  <dcterms:modified xsi:type="dcterms:W3CDTF">2025-11-24T15:17:32Z</dcterms:modified>
</cp:coreProperties>
</file>